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Mode d'emploi" sheetId="1" state="visible" r:id="rId1"/>
    <sheet name="Paramètres" sheetId="2" state="visible" r:id="rId2"/>
    <sheet name="Programme" sheetId="3" state="visible" r:id="rId3"/>
    <sheet name="Volume" sheetId="4" state="visible" r:id="rId4"/>
    <sheet name="Journal" sheetId="5" state="visible" r:id="rId5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<sst xmlns="http://schemas.openxmlformats.org/spreadsheetml/2006/main" count="184" uniqueCount="184">
  <si>
    <t xml:space="preserve">MODE D'EMPLOI — PROGRAMMATION &amp; SUIVI D'ENTRAÎNEMENT</t>
  </si>
  <si>
    <t>Étape</t>
  </si>
  <si>
    <t>Principe</t>
  </si>
  <si>
    <t xml:space="preserve">1. Paramètres</t>
  </si>
  <si>
    <t xml:space="preserve">Définissez votre fréquence d'entraînement, vos priorités (2 à 3 maximum), vos points forts et les cibles de séries hebdomadaires.</t>
  </si>
  <si>
    <t xml:space="preserve">2. Bibliothèque</t>
  </si>
  <si>
    <t xml:space="preserve">La liste d'exercices est volontairement non exhaustive. Modifiez les noms proposés ou ajoutez vos propres exercices dans Paramètres.</t>
  </si>
  <si>
    <t xml:space="preserve">3. Programme</t>
  </si>
  <si>
    <t xml:space="preserve">Construisez jusqu'à 7 séances : exercice, groupe primaire, variante, séries, fourchette de répétitions, charge cible et éventuelles contributions indirectes.</t>
  </si>
  <si>
    <t xml:space="preserve">4. Volume direct</t>
  </si>
  <si>
    <t xml:space="preserve">Chaque série d'un exercice compte à 1,0 pour son groupe musculaire primaire.</t>
  </si>
  <si>
    <t xml:space="preserve">5. Volume indirect</t>
  </si>
  <si>
    <t xml:space="preserve">Deux groupes secondaires peuvent être renseignés. Le coefficient conseillé par défaut est 0,5 série par série réalisée, mais il reste modifiable.</t>
  </si>
  <si>
    <t xml:space="preserve">6. Cibles</t>
  </si>
  <si>
    <t xml:space="preserve">Par défaut : maintien 4 séries, développement 9 séries, priorité 15 séries par semaine. Ces valeurs sont modifiables.</t>
  </si>
  <si>
    <t xml:space="preserve">7. Répartition</t>
  </si>
  <si>
    <t xml:space="preserve">Saisissez vos performances dans Programme. Pour conserver l'historique entre les semaines, reportez ensuite la séance terminée dans le Journal ; le prochain passage sera comparé à la dernière occurrence archivée.</t>
  </si>
  <si>
    <t xml:space="preserve">8. Progression</t>
  </si>
  <si>
    <t xml:space="preserve">Le Journal compare automatiquement la performance d'une ligne avec la dernière occurrence du même exercice + variante.</t>
  </si>
  <si>
    <t xml:space="preserve">9. Indicateur</t>
  </si>
  <si>
    <t xml:space="preserve">Le score simple utilisé pour + / = / - est : charge × total des répétitions réalisées. Il sert d'indicateur pratique, pas de mesure physiologique parfaite.</t>
  </si>
  <si>
    <t xml:space="preserve">Repères de volume : cadre pratique configurable, à adapter à la récupération, à l'expérience, à la proximité de l'échec et au choix des exercices.</t>
  </si>
  <si>
    <t>Note</t>
  </si>
  <si>
    <t xml:space="preserve">Les valeurs du fichier sont des repères de programmation, pas des prescriptions médicales.</t>
  </si>
  <si>
    <t>PARAMÈTRES</t>
  </si>
  <si>
    <t xml:space="preserve">1. CONFIGURATION HEBDOMADAIRE</t>
  </si>
  <si>
    <t xml:space="preserve">2. BIBLIOTHÈQUE D'EXERCICES — MODIFIABLE</t>
  </si>
  <si>
    <t>Paramètre</t>
  </si>
  <si>
    <t>Valeur</t>
  </si>
  <si>
    <t xml:space="preserve">GROUPES MUSCULAIRES</t>
  </si>
  <si>
    <t>Groupe</t>
  </si>
  <si>
    <t>Exercice</t>
  </si>
  <si>
    <t xml:space="preserve">Fréquence d'entraînement / 7 jours</t>
  </si>
  <si>
    <t>Quadriceps</t>
  </si>
  <si>
    <t>Squat</t>
  </si>
  <si>
    <t xml:space="preserve">Priorité 1</t>
  </si>
  <si>
    <t>Pectoraux</t>
  </si>
  <si>
    <t xml:space="preserve">Front squat</t>
  </si>
  <si>
    <t xml:space="preserve">Priorité 2</t>
  </si>
  <si>
    <t>Dorsaux</t>
  </si>
  <si>
    <t xml:space="preserve">Hack squat</t>
  </si>
  <si>
    <t xml:space="preserve">Priorité 3 (optionnel)</t>
  </si>
  <si>
    <t>Épaules</t>
  </si>
  <si>
    <t xml:space="preserve">Presse à cuisses</t>
  </si>
  <si>
    <t xml:space="preserve">Point fort 1</t>
  </si>
  <si>
    <t>Biceps</t>
  </si>
  <si>
    <t>Fentes</t>
  </si>
  <si>
    <t xml:space="preserve">Point fort 2</t>
  </si>
  <si>
    <t>Triceps</t>
  </si>
  <si>
    <t xml:space="preserve">Split squat bulgare</t>
  </si>
  <si>
    <t>Mollets</t>
  </si>
  <si>
    <t xml:space="preserve">Leg extension</t>
  </si>
  <si>
    <t>Repère</t>
  </si>
  <si>
    <t xml:space="preserve">Séries / semaine</t>
  </si>
  <si>
    <t>Ischiojambiers</t>
  </si>
  <si>
    <t xml:space="preserve">Belt squat</t>
  </si>
  <si>
    <t xml:space="preserve">Maintien / point fort</t>
  </si>
  <si>
    <t>Abdominaux</t>
  </si>
  <si>
    <t xml:space="preserve">Développé couché</t>
  </si>
  <si>
    <t>Développement</t>
  </si>
  <si>
    <t xml:space="preserve">Développé incliné</t>
  </si>
  <si>
    <t>Priorité</t>
  </si>
  <si>
    <t xml:space="preserve">Développé décliné</t>
  </si>
  <si>
    <t xml:space="preserve">Seuil répartition multi-séances</t>
  </si>
  <si>
    <t xml:space="preserve">COEFFICIENTS INDIRECTS</t>
  </si>
  <si>
    <t xml:space="preserve">Développé haltères</t>
  </si>
  <si>
    <t>Aucun</t>
  </si>
  <si>
    <t xml:space="preserve">Développé machine</t>
  </si>
  <si>
    <t>Contrôle</t>
  </si>
  <si>
    <t>Résultat</t>
  </si>
  <si>
    <t>Partiel</t>
  </si>
  <si>
    <t xml:space="preserve">Dips buste penché</t>
  </si>
  <si>
    <t xml:space="preserve">Priorités distinctes</t>
  </si>
  <si>
    <t>Complet</t>
  </si>
  <si>
    <t xml:space="preserve">Écartés couchés</t>
  </si>
  <si>
    <t xml:space="preserve">Point fort ≠ priorité</t>
  </si>
  <si>
    <t xml:space="preserve">Écartés poulie</t>
  </si>
  <si>
    <t>Fréquence</t>
  </si>
  <si>
    <t xml:space="preserve">Tractions pronation</t>
  </si>
  <si>
    <t xml:space="preserve">Tractions neutres</t>
  </si>
  <si>
    <t xml:space="preserve">Tirage vertical</t>
  </si>
  <si>
    <t xml:space="preserve">Rowing barre</t>
  </si>
  <si>
    <t xml:space="preserve">Rowing haltère</t>
  </si>
  <si>
    <t xml:space="preserve">Rowing poulie</t>
  </si>
  <si>
    <t xml:space="preserve">Pullover poulie</t>
  </si>
  <si>
    <t xml:space="preserve">Rowing machine</t>
  </si>
  <si>
    <t xml:space="preserve">Développé militaire</t>
  </si>
  <si>
    <t xml:space="preserve">Shoulder press</t>
  </si>
  <si>
    <t xml:space="preserve">Élévations latérales</t>
  </si>
  <si>
    <t xml:space="preserve">Élévations frontales</t>
  </si>
  <si>
    <t xml:space="preserve">Élévations postérieures</t>
  </si>
  <si>
    <t>Oiseau</t>
  </si>
  <si>
    <t xml:space="preserve">Face pull</t>
  </si>
  <si>
    <t xml:space="preserve">Reverse pec deck</t>
  </si>
  <si>
    <t xml:space="preserve">Curl barre</t>
  </si>
  <si>
    <t xml:space="preserve">Curl haltères</t>
  </si>
  <si>
    <t xml:space="preserve">Curl incliné</t>
  </si>
  <si>
    <t xml:space="preserve">Curl pupitre</t>
  </si>
  <si>
    <t xml:space="preserve">Curl marteau</t>
  </si>
  <si>
    <t xml:space="preserve">Curl câble</t>
  </si>
  <si>
    <t xml:space="preserve">Curl spider</t>
  </si>
  <si>
    <t xml:space="preserve">Curl concentration</t>
  </si>
  <si>
    <t xml:space="preserve">Développé prise serrée</t>
  </si>
  <si>
    <t xml:space="preserve">Dips triceps</t>
  </si>
  <si>
    <t xml:space="preserve">Extension poulie</t>
  </si>
  <si>
    <t xml:space="preserve">Extension au-dessus de la tête</t>
  </si>
  <si>
    <t xml:space="preserve">Barre au front</t>
  </si>
  <si>
    <t xml:space="preserve">Extension haltère</t>
  </si>
  <si>
    <t xml:space="preserve">JM press</t>
  </si>
  <si>
    <t xml:space="preserve">Kickback câble</t>
  </si>
  <si>
    <t xml:space="preserve">Mollets debout</t>
  </si>
  <si>
    <t xml:space="preserve">Mollets assis</t>
  </si>
  <si>
    <t xml:space="preserve">Mollets presse</t>
  </si>
  <si>
    <t xml:space="preserve">Donkey calf raise</t>
  </si>
  <si>
    <t xml:space="preserve">Mollets unilatéraux</t>
  </si>
  <si>
    <t xml:space="preserve">Soulevé de terre roumain</t>
  </si>
  <si>
    <t xml:space="preserve">Leg curl assis</t>
  </si>
  <si>
    <t xml:space="preserve">Leg curl couché</t>
  </si>
  <si>
    <t xml:space="preserve">Good morning</t>
  </si>
  <si>
    <t xml:space="preserve">Nordic curl</t>
  </si>
  <si>
    <t xml:space="preserve">Hip hinge machine</t>
  </si>
  <si>
    <t xml:space="preserve">Glute-ham raise</t>
  </si>
  <si>
    <t>Crunch</t>
  </si>
  <si>
    <t xml:space="preserve">Crunch poulie</t>
  </si>
  <si>
    <t xml:space="preserve">Relevé de jambes</t>
  </si>
  <si>
    <t xml:space="preserve">Relevé de genoux</t>
  </si>
  <si>
    <t xml:space="preserve">Ab wheel</t>
  </si>
  <si>
    <t>Gainage</t>
  </si>
  <si>
    <t xml:space="preserve">Gainage latéral</t>
  </si>
  <si>
    <t xml:space="preserve">Pallof press</t>
  </si>
  <si>
    <t xml:space="preserve">PROGRAMME HEBDOMADAIRE</t>
  </si>
  <si>
    <t xml:space="preserve">Renseignez uniquement les séances utilisées. Les groupes secondaires servent au comptage indirect. L'indicateur + / = / - compare la performance saisie avec la dernière occurrence archivée dans le JOURNAL.</t>
  </si>
  <si>
    <t xml:space="preserve">SÉANCE 1</t>
  </si>
  <si>
    <t xml:space="preserve">Groupe primaire</t>
  </si>
  <si>
    <t>Variante</t>
  </si>
  <si>
    <t>Séries</t>
  </si>
  <si>
    <t xml:space="preserve">Rep min</t>
  </si>
  <si>
    <t xml:space="preserve">Rep max</t>
  </si>
  <si>
    <t xml:space="preserve">Charge cible</t>
  </si>
  <si>
    <t xml:space="preserve">Groupe secondaire 1</t>
  </si>
  <si>
    <t xml:space="preserve">Coef 1</t>
  </si>
  <si>
    <t xml:space="preserve">Groupe secondaire 2</t>
  </si>
  <si>
    <t xml:space="preserve">Coef 2</t>
  </si>
  <si>
    <t xml:space="preserve">Set 1</t>
  </si>
  <si>
    <t xml:space="preserve">Set 2</t>
  </si>
  <si>
    <t xml:space="preserve">Set 3</t>
  </si>
  <si>
    <t xml:space="preserve">Set 4</t>
  </si>
  <si>
    <t xml:space="preserve">Set 5</t>
  </si>
  <si>
    <t xml:space="preserve">Set 6</t>
  </si>
  <si>
    <t>Progression</t>
  </si>
  <si>
    <t>Notes</t>
  </si>
  <si>
    <t xml:space="preserve">SÉANCE 2</t>
  </si>
  <si>
    <t xml:space="preserve">SÉANCE 3</t>
  </si>
  <si>
    <t xml:space="preserve">SÉANCE 4</t>
  </si>
  <si>
    <t xml:space="preserve">SÉANCE 5</t>
  </si>
  <si>
    <t xml:space="preserve">SÉANCE 6</t>
  </si>
  <si>
    <t xml:space="preserve">SÉANCE 7</t>
  </si>
  <si>
    <t xml:space="preserve">SYNTHÈSE DU VOLUME HEBDOMADAIRE</t>
  </si>
  <si>
    <t xml:space="preserve">Groupe musculaire</t>
  </si>
  <si>
    <t>Statut</t>
  </si>
  <si>
    <t>Cible</t>
  </si>
  <si>
    <t>Direct</t>
  </si>
  <si>
    <t>Indirect</t>
  </si>
  <si>
    <t xml:space="preserve">Total ajusté</t>
  </si>
  <si>
    <t xml:space="preserve">Écart cible</t>
  </si>
  <si>
    <t xml:space="preserve">Séances sollicitées</t>
  </si>
  <si>
    <t>Répartition</t>
  </si>
  <si>
    <t>Lecture</t>
  </si>
  <si>
    <t>Interprétation</t>
  </si>
  <si>
    <t>Maintien</t>
  </si>
  <si>
    <t>3–5</t>
  </si>
  <si>
    <t xml:space="preserve">Volume hebdomadaire bas, utile pour un point fort ou une phase de maintien.</t>
  </si>
  <si>
    <t>6–12</t>
  </si>
  <si>
    <t xml:space="preserve">Zone pratique de développement pour beaucoup de pratiquants.</t>
  </si>
  <si>
    <t>13–20</t>
  </si>
  <si>
    <t xml:space="preserve">Volume élevé : surveiller la récupération et répartir sur plusieurs séances.</t>
  </si>
  <si>
    <t xml:space="preserve">0 / 0,5 / 1</t>
  </si>
  <si>
    <t xml:space="preserve">0,5 est proposé comme comptage fractionné ; ajustez selon l'exercice et votre logique.</t>
  </si>
  <si>
    <t xml:space="preserve">JOURNAL DE PROGRESSION</t>
  </si>
  <si>
    <t xml:space="preserve">Une ligne = un exercice réalisé à une date donnée. L'indicateur compare le score charge × répétitions avec la dernière occurrence du même exercice + variante.</t>
  </si>
  <si>
    <t>Date</t>
  </si>
  <si>
    <t>Séance</t>
  </si>
  <si>
    <t>Charge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</si>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</sst>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yy"/>
  </numFmts>
  <fonts count="5">
    <font>
      <sz val="11.000000"/>
      <name val="Carlito"/>
    </font>
    <font>
      <b/>
      <sz val="10.000000"/>
      <color indexed="65"/>
      <name val="Aptos"/>
    </font>
    <font>
      <sz val="10.000000"/>
      <name val="Aptos"/>
    </font>
    <font>
      <b/>
      <sz val="10.000000"/>
      <color rgb="FF23303A"/>
      <name val="Aptos"/>
    </font>
    <font>
      <i/>
      <sz val="10.000000"/>
      <color rgb="FF667783"/>
      <name val="Aptos"/>
    </font>
  </fonts>
  <fills count="7">
    <fill>
      <patternFill patternType="none"/>
    </fill>
    <fill>
      <patternFill patternType="gray125"/>
    </fill>
    <fill>
      <patternFill patternType="solid">
        <fgColor rgb="FF12324A"/>
      </patternFill>
    </fill>
    <fill>
      <patternFill patternType="solid">
        <fgColor rgb="FFE7ECEF"/>
      </patternFill>
    </fill>
    <fill>
      <patternFill patternType="solid">
        <fgColor rgb="FFEAF4F6"/>
      </patternFill>
    </fill>
    <fill>
      <patternFill patternType="solid">
        <fgColor rgb="FF174E5A"/>
      </patternFill>
    </fill>
    <fill>
      <patternFill patternType="solid">
        <fgColor rgb="FFFFF2CC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3">
    <xf fontId="0" fillId="0" borderId="0" numFmtId="0" xfId="0"/>
    <xf fontId="1" fillId="2" borderId="0" numFmtId="0" xfId="0" applyFont="1" applyFill="1" applyAlignment="1">
      <alignment horizontal="left" vertical="center"/>
    </xf>
    <xf fontId="2" fillId="0" borderId="0" numFmtId="0" xfId="0" applyFont="1"/>
    <xf fontId="3" fillId="3" borderId="0" numFmtId="0" xfId="0" applyFont="1" applyFill="1" applyAlignment="1">
      <alignment horizontal="center" vertical="center" wrapText="1"/>
    </xf>
    <xf fontId="2" fillId="0" borderId="0" numFmtId="0" xfId="0" applyFont="1" applyAlignment="1">
      <alignment wrapText="1"/>
    </xf>
    <xf fontId="4" fillId="4" borderId="0" numFmtId="0" xfId="0" applyFont="1" applyFill="1" applyAlignment="1">
      <alignment wrapText="1"/>
    </xf>
    <xf fontId="1" fillId="5" borderId="0" numFmtId="0" xfId="0" applyFont="1" applyFill="1" applyAlignment="1">
      <alignment vertical="center"/>
    </xf>
    <xf fontId="2" fillId="6" borderId="0" numFmtId="0" xfId="0" applyFont="1" applyFill="1"/>
    <xf fontId="3" fillId="3" borderId="0" numFmtId="0" xfId="0" applyFont="1" applyFill="1" applyAlignment="1">
      <alignment horizontal="center"/>
    </xf>
    <xf fontId="2" fillId="0" borderId="0" numFmtId="164" xfId="0" applyNumberFormat="1" applyFont="1"/>
    <xf fontId="2" fillId="6" borderId="0" numFmtId="164" xfId="0" applyNumberFormat="1" applyFont="1" applyFill="1"/>
    <xf fontId="2" fillId="0" borderId="0" numFmtId="164" xfId="0" applyNumberFormat="1" applyFont="1" applyAlignment="1">
      <alignment wrapText="1"/>
    </xf>
    <xf fontId="2" fillId="6" borderId="0" numFmtId="165" xfId="0" applyNumberFormat="1" applyFont="1" applyFill="1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plotArea>
      <c:layout/>
      <c:barChart>
        <c:barDir val="col"/>
        <c:grouping val="clustered"/>
        <c:varyColors val="0"/>
        <c:ser>
          <c:idx val="0"/>
          <c:order val="0"/>
          <c:tx>
            <c:v>Cible</c:v>
          </c:tx>
          <c:cat>
            <c:strRef>
              <c:f>'Volume'!$A$4:$A$12</c:f>
              <c:strCache>
                <c:ptCount val="0"/>
              </c:strCache>
            </c:strRef>
          </c:cat>
          <c:val>
            <c:numRef>
              <c:f>'Volume'!$C$4:$C$12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Direct</c:v>
          </c:tx>
          <c:cat>
            <c:strRef>
              <c:f>'Volume'!$A$4:$A$12</c:f>
              <c:strCache>
                <c:ptCount val="0"/>
              </c:strCache>
            </c:strRef>
          </c:cat>
          <c:val>
            <c:numRef>
              <c:f>'Volume'!$D$4:$D$12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Indirect</c:v>
          </c:tx>
          <c:cat>
            <c:strRef>
              <c:f>'Volume'!$A$4:$A$12</c:f>
              <c:strCache>
                <c:ptCount val="0"/>
              </c:strCache>
            </c:strRef>
          </c:cat>
          <c:val>
            <c:numRef>
              <c:f>'Volume'!$E$4:$E$12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Total ajusté</c:v>
          </c:tx>
          <c:cat>
            <c:strRef>
              <c:f>'Volume'!$A$4:$A$12</c:f>
              <c:strCache>
                <c:ptCount val="0"/>
              </c:strCache>
            </c:strRef>
          </c:cat>
          <c:val>
            <c:numRef>
              <c:f>'Volume'!$F$4:$F$12</c:f>
              <c:numCache>
                <c:formatCode>General</c:formatCode>
                <c:ptCount val="0"/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layout/>
      <c:overlay val="0"/>
    </c:legend>
    <c:plotVisOnly val="1"/>
    <c:showDLblsOverMax val="0"/>
  </c:chart>
  <c:spPr bwMode="auto">
    <a:xfrm rot="0">
      <a:off x="0" y="0"/>
      <a:ext cx="0" cy="0"/>
    </a:xfrm>
    <a:prstGeom prst="rect">
      <a:avLst/>
    </a:prstGeom>
    <a:ln w="9525">
      <a:solidFill>
        <a:srgbClr val="D9D9D9"/>
      </a:solidFill>
      <a:prstDash val="solid"/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11</xdr:col>
      <xdr:colOff>0</xdr:colOff>
      <xdr:row>2</xdr:row>
      <xdr:rowOff>0</xdr:rowOff>
    </xdr:from>
    <xdr:to>
      <xdr:col>20</xdr:col>
      <xdr:colOff>0</xdr:colOff>
      <xdr:row>19</xdr:row>
      <xdr:rowOff>0</xdr:rowOff>
    </xdr:to>
    <xdr:graphicFrame>
      <xdr:nvGraphicFramePr>
        <xdr:cNvPr id="1" name="Chart"/>
        <xdr:cNvGraphicFramePr>
          <a:graphicFrameLocks xmlns:a="http://schemas.openxmlformats.org/drawingml/2006/main"/>
        </xdr:cNvGraphicFramePr>
      </xdr:nvGraphicFramePr>
      <xdr:xfrm rot="0"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DigitalNerdLife">
  <a:themeElements>
    <a:clrScheme name="DigitalNerdLif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DigitalNerdLif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22"/>
    <col customWidth="1" min="2" max="2" width="90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>
      <c r="A4" s="4" t="s">
        <v>3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5.5">
      <c r="A5" s="4" t="s">
        <v>5</v>
      </c>
      <c r="B5" s="4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5.5">
      <c r="A6" s="4" t="s">
        <v>7</v>
      </c>
      <c r="B6" s="4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9</v>
      </c>
      <c r="B7" s="4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5.5">
      <c r="A8" s="4" t="s">
        <v>11</v>
      </c>
      <c r="B8" s="4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5.5">
      <c r="A9" s="4" t="s">
        <v>13</v>
      </c>
      <c r="B9" s="4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8.25">
      <c r="A10" s="4" t="s">
        <v>15</v>
      </c>
      <c r="B10" s="4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5.5">
      <c r="A11" s="4" t="s">
        <v>17</v>
      </c>
      <c r="B11" s="4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>
      <c r="A12" s="4" t="s">
        <v>19</v>
      </c>
      <c r="B12" s="4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21</v>
      </c>
      <c r="B14" s="5"/>
      <c r="C14" s="5"/>
      <c r="D14" s="5"/>
      <c r="E14" s="5"/>
      <c r="F14" s="5"/>
      <c r="G14" s="5"/>
      <c r="H14" s="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22</v>
      </c>
      <c r="B16" s="4" t="s">
        <v>23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</sheetData>
  <mergeCells count="2">
    <mergeCell ref="A1:H1"/>
    <mergeCell ref="A14:H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34"/>
    <col customWidth="1" min="2" max="2" width="24"/>
    <col customWidth="1" min="4" max="4" width="22"/>
    <col customWidth="1" min="5" max="5" width="12"/>
    <col customWidth="1" min="6" max="6" width="20"/>
    <col customWidth="1" min="7" max="7" width="32"/>
  </cols>
  <sheetData>
    <row r="1" ht="28" customHeight="1">
      <c r="A1" s="1" t="s">
        <v>24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 t="s">
        <v>25</v>
      </c>
      <c r="B3" s="6"/>
      <c r="C3" s="6"/>
      <c r="D3" s="6"/>
      <c r="E3" s="2"/>
      <c r="F3" s="6" t="s">
        <v>26</v>
      </c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>
      <c r="A4" s="3" t="s">
        <v>27</v>
      </c>
      <c r="B4" s="3" t="s">
        <v>28</v>
      </c>
      <c r="C4" s="2"/>
      <c r="D4" s="3" t="s">
        <v>29</v>
      </c>
      <c r="E4" s="2"/>
      <c r="F4" s="3" t="s">
        <v>30</v>
      </c>
      <c r="G4" s="3" t="s">
        <v>31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 t="s">
        <v>32</v>
      </c>
      <c r="B5" s="7">
        <v>4</v>
      </c>
      <c r="C5" s="2"/>
      <c r="D5" s="2" t="s">
        <v>33</v>
      </c>
      <c r="E5" s="2"/>
      <c r="F5" s="7" t="s">
        <v>33</v>
      </c>
      <c r="G5" s="7" t="s">
        <v>34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 t="s">
        <v>35</v>
      </c>
      <c r="B6" s="7" t="s">
        <v>33</v>
      </c>
      <c r="C6" s="2"/>
      <c r="D6" s="2" t="s">
        <v>36</v>
      </c>
      <c r="E6" s="2"/>
      <c r="F6" s="7" t="s">
        <v>33</v>
      </c>
      <c r="G6" s="7" t="s">
        <v>37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38</v>
      </c>
      <c r="B7" s="7" t="s">
        <v>36</v>
      </c>
      <c r="C7" s="2"/>
      <c r="D7" s="2" t="s">
        <v>39</v>
      </c>
      <c r="E7" s="2"/>
      <c r="F7" s="7" t="s">
        <v>33</v>
      </c>
      <c r="G7" s="7" t="s">
        <v>40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 t="s">
        <v>41</v>
      </c>
      <c r="B8" s="7"/>
      <c r="C8" s="2"/>
      <c r="D8" s="2" t="s">
        <v>42</v>
      </c>
      <c r="E8" s="2"/>
      <c r="F8" s="7" t="s">
        <v>33</v>
      </c>
      <c r="G8" s="7" t="s">
        <v>43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 t="s">
        <v>44</v>
      </c>
      <c r="B9" s="7"/>
      <c r="C9" s="2"/>
      <c r="D9" s="2" t="s">
        <v>45</v>
      </c>
      <c r="E9" s="2"/>
      <c r="F9" s="7" t="s">
        <v>33</v>
      </c>
      <c r="G9" s="7" t="s">
        <v>46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47</v>
      </c>
      <c r="B10" s="7"/>
      <c r="C10" s="2"/>
      <c r="D10" s="2" t="s">
        <v>48</v>
      </c>
      <c r="E10" s="2"/>
      <c r="F10" s="7" t="s">
        <v>33</v>
      </c>
      <c r="G10" s="7" t="s">
        <v>49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 t="s">
        <v>50</v>
      </c>
      <c r="E11" s="2"/>
      <c r="F11" s="7" t="s">
        <v>33</v>
      </c>
      <c r="G11" s="7" t="s">
        <v>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52</v>
      </c>
      <c r="B12" s="3" t="s">
        <v>53</v>
      </c>
      <c r="C12" s="2"/>
      <c r="D12" s="2" t="s">
        <v>54</v>
      </c>
      <c r="E12" s="2"/>
      <c r="F12" s="7" t="s">
        <v>33</v>
      </c>
      <c r="G12" s="7" t="s">
        <v>55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 t="s">
        <v>56</v>
      </c>
      <c r="B13" s="7">
        <v>4</v>
      </c>
      <c r="C13" s="2"/>
      <c r="D13" s="2" t="s">
        <v>57</v>
      </c>
      <c r="E13" s="2"/>
      <c r="F13" s="7" t="s">
        <v>36</v>
      </c>
      <c r="G13" s="7" t="s">
        <v>58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 t="s">
        <v>59</v>
      </c>
      <c r="B14" s="7">
        <v>9</v>
      </c>
      <c r="C14" s="2"/>
      <c r="D14" s="2"/>
      <c r="E14" s="2"/>
      <c r="F14" s="7" t="s">
        <v>36</v>
      </c>
      <c r="G14" s="7" t="s">
        <v>60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 t="s">
        <v>61</v>
      </c>
      <c r="B15" s="7">
        <v>15</v>
      </c>
      <c r="C15" s="2"/>
      <c r="D15" s="2"/>
      <c r="E15" s="2"/>
      <c r="F15" s="7" t="s">
        <v>36</v>
      </c>
      <c r="G15" s="7" t="s">
        <v>62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63</v>
      </c>
      <c r="B16" s="7">
        <v>12</v>
      </c>
      <c r="C16" s="2"/>
      <c r="D16" s="8" t="s">
        <v>64</v>
      </c>
      <c r="E16" s="8" t="s">
        <v>28</v>
      </c>
      <c r="F16" s="7" t="s">
        <v>36</v>
      </c>
      <c r="G16" s="7" t="s">
        <v>65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 t="s">
        <v>66</v>
      </c>
      <c r="E17" s="9">
        <v>0</v>
      </c>
      <c r="F17" s="7" t="s">
        <v>36</v>
      </c>
      <c r="G17" s="7" t="s">
        <v>67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68</v>
      </c>
      <c r="B18" s="3" t="s">
        <v>69</v>
      </c>
      <c r="C18" s="2"/>
      <c r="D18" s="2" t="s">
        <v>70</v>
      </c>
      <c r="E18" s="9">
        <v>0.5</v>
      </c>
      <c r="F18" s="7" t="s">
        <v>36</v>
      </c>
      <c r="G18" s="7" t="s">
        <v>71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72</v>
      </c>
      <c r="B19" s="2" t="str">
        <f>IF(OR(B6="",B7=""),"À compléter",IF(B6=B7,"À corriger",IF(AND(B8&lt;&gt;"",OR(B8=B6,B8=B7)),"À corriger","OK")))</f>
        <v>OK</v>
      </c>
      <c r="C19" s="2"/>
      <c r="D19" s="2" t="s">
        <v>73</v>
      </c>
      <c r="E19" s="9">
        <v>1</v>
      </c>
      <c r="F19" s="7" t="s">
        <v>36</v>
      </c>
      <c r="G19" s="7" t="s">
        <v>74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 t="s">
        <v>75</v>
      </c>
      <c r="B20" s="2" t="str">
        <f>IF(OR(AND(B9&lt;&gt;"",COUNTIF(B6:B8,B9)&gt;0),AND(B10&lt;&gt;"",COUNTIF(B6:B8,B10)&gt;0)),"À corriger","OK")</f>
        <v>OK</v>
      </c>
      <c r="C20" s="2"/>
      <c r="D20" s="2"/>
      <c r="E20" s="2"/>
      <c r="F20" s="7" t="s">
        <v>36</v>
      </c>
      <c r="G20" s="7" t="s">
        <v>76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 t="s">
        <v>77</v>
      </c>
      <c r="B21" s="2" t="str">
        <f>IF(AND(B5&gt;=1,B5&lt;=7),"OK","À corriger")</f>
        <v>OK</v>
      </c>
      <c r="C21" s="2"/>
      <c r="D21" s="2"/>
      <c r="E21" s="2"/>
      <c r="F21" s="7" t="s">
        <v>39</v>
      </c>
      <c r="G21" s="7" t="s">
        <v>78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7" t="s">
        <v>39</v>
      </c>
      <c r="G22" s="7" t="s">
        <v>79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7" t="s">
        <v>39</v>
      </c>
      <c r="G23" s="7" t="s">
        <v>80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7" t="s">
        <v>39</v>
      </c>
      <c r="G24" s="7" t="s">
        <v>81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7" t="s">
        <v>39</v>
      </c>
      <c r="G25" s="7" t="s">
        <v>82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7" t="s">
        <v>39</v>
      </c>
      <c r="G26" s="7" t="s">
        <v>83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7" t="s">
        <v>39</v>
      </c>
      <c r="G27" s="7" t="s">
        <v>84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7" t="s">
        <v>39</v>
      </c>
      <c r="G28" s="7" t="s">
        <v>85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7" t="s">
        <v>42</v>
      </c>
      <c r="G29" s="7" t="s">
        <v>86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7" t="s">
        <v>42</v>
      </c>
      <c r="G30" s="7" t="s">
        <v>87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7" t="s">
        <v>42</v>
      </c>
      <c r="G31" s="7" t="s">
        <v>88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7" t="s">
        <v>42</v>
      </c>
      <c r="G32" s="7" t="s">
        <v>89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7" t="s">
        <v>42</v>
      </c>
      <c r="G33" s="7" t="s">
        <v>90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7" t="s">
        <v>42</v>
      </c>
      <c r="G34" s="7" t="s">
        <v>91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7" t="s">
        <v>42</v>
      </c>
      <c r="G35" s="7" t="s">
        <v>92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7" t="s">
        <v>42</v>
      </c>
      <c r="G36" s="7" t="s">
        <v>93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7" t="s">
        <v>45</v>
      </c>
      <c r="G37" s="7" t="s">
        <v>94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7" t="s">
        <v>45</v>
      </c>
      <c r="G38" s="7" t="s">
        <v>95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7" t="s">
        <v>45</v>
      </c>
      <c r="G39" s="7" t="s">
        <v>96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7" t="s">
        <v>45</v>
      </c>
      <c r="G40" s="7" t="s">
        <v>97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7" t="s">
        <v>45</v>
      </c>
      <c r="G41" s="7" t="s">
        <v>98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7" t="s">
        <v>45</v>
      </c>
      <c r="G42" s="7" t="s">
        <v>99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7" t="s">
        <v>45</v>
      </c>
      <c r="G43" s="7" t="s">
        <v>100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7" t="s">
        <v>45</v>
      </c>
      <c r="G44" s="7" t="s">
        <v>101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7" t="s">
        <v>48</v>
      </c>
      <c r="G45" s="7" t="s">
        <v>102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7" t="s">
        <v>48</v>
      </c>
      <c r="G46" s="7" t="s">
        <v>103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7" t="s">
        <v>48</v>
      </c>
      <c r="G47" s="7" t="s">
        <v>104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7" t="s">
        <v>48</v>
      </c>
      <c r="G48" s="7" t="s">
        <v>105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7" t="s">
        <v>48</v>
      </c>
      <c r="G49" s="7" t="s">
        <v>106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7" t="s">
        <v>48</v>
      </c>
      <c r="G50" s="7" t="s">
        <v>107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7" t="s">
        <v>48</v>
      </c>
      <c r="G51" s="7" t="s">
        <v>108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7" t="s">
        <v>48</v>
      </c>
      <c r="G52" s="7" t="s">
        <v>109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7" t="s">
        <v>50</v>
      </c>
      <c r="G53" s="7" t="s">
        <v>110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7" t="s">
        <v>50</v>
      </c>
      <c r="G54" s="7" t="s">
        <v>111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7" t="s">
        <v>50</v>
      </c>
      <c r="G55" s="7" t="s">
        <v>112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7" t="s">
        <v>50</v>
      </c>
      <c r="G56" s="7" t="s">
        <v>113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7" t="s">
        <v>50</v>
      </c>
      <c r="G57" s="7" t="s">
        <v>114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7" t="s">
        <v>54</v>
      </c>
      <c r="G58" s="7" t="s">
        <v>115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7" t="s">
        <v>54</v>
      </c>
      <c r="G59" s="7" t="s">
        <v>116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7" t="s">
        <v>54</v>
      </c>
      <c r="G60" s="7" t="s">
        <v>117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7" t="s">
        <v>54</v>
      </c>
      <c r="G61" s="7" t="s">
        <v>118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7" t="s">
        <v>54</v>
      </c>
      <c r="G62" s="7" t="s">
        <v>119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7" t="s">
        <v>54</v>
      </c>
      <c r="G63" s="7" t="s">
        <v>120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7" t="s">
        <v>54</v>
      </c>
      <c r="G64" s="7" t="s">
        <v>121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7" t="s">
        <v>57</v>
      </c>
      <c r="G65" s="7" t="s">
        <v>122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7" t="s">
        <v>57</v>
      </c>
      <c r="G66" s="7" t="s">
        <v>123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7" t="s">
        <v>57</v>
      </c>
      <c r="G67" s="7" t="s">
        <v>124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7" t="s">
        <v>57</v>
      </c>
      <c r="G68" s="7" t="s">
        <v>125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7" t="s">
        <v>57</v>
      </c>
      <c r="G69" s="7" t="s">
        <v>126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7" t="s">
        <v>57</v>
      </c>
      <c r="G70" s="7" t="s">
        <v>127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7" t="s">
        <v>57</v>
      </c>
      <c r="G71" s="7" t="s">
        <v>128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7" t="s">
        <v>57</v>
      </c>
      <c r="G72" s="7" t="s">
        <v>129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7"/>
      <c r="G73" s="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7"/>
      <c r="G74" s="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7"/>
      <c r="G75" s="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7"/>
      <c r="G76" s="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7"/>
      <c r="G77" s="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7"/>
      <c r="G78" s="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7"/>
      <c r="G79" s="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7"/>
      <c r="G80" s="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7"/>
      <c r="G81" s="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7"/>
      <c r="G82" s="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7"/>
      <c r="G83" s="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7"/>
      <c r="G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7"/>
      <c r="G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7"/>
      <c r="G86" s="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7"/>
      <c r="G87" s="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7"/>
      <c r="G88" s="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7"/>
      <c r="G89" s="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7"/>
      <c r="G90" s="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7"/>
      <c r="G91" s="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7"/>
      <c r="G92" s="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7"/>
      <c r="G93" s="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7"/>
      <c r="G94" s="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7"/>
      <c r="G95" s="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7"/>
      <c r="G96" s="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7"/>
      <c r="G97" s="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7"/>
      <c r="G98" s="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7"/>
      <c r="G99" s="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7"/>
      <c r="G100" s="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7"/>
      <c r="G101" s="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7"/>
      <c r="G102" s="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7"/>
      <c r="G103" s="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7"/>
      <c r="G104" s="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</sheetData>
  <mergeCells count="3">
    <mergeCell ref="A1:H1"/>
    <mergeCell ref="A3:D3"/>
    <mergeCell ref="F3:H3"/>
  </mergeCells>
  <dataValidations count="2" disablePrompts="0">
    <dataValidation sqref="B6:B8" type="list" allowBlank="0" errorStyle="stop" imeMode="noControl" operator="between" showDropDown="0" showErrorMessage="0" showInputMessage="0">
      <formula1>Paramètres!$D$5:$D$13</formula1>
    </dataValidation>
    <dataValidation sqref="B9:B10" type="list" allowBlank="0" errorStyle="stop" imeMode="noControl" operator="between" showDropDown="0" showErrorMessage="0" showInputMessage="0">
      <formula1>Paramètres!$D$5:$D$13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301BE37E-8B1E-4CBD-AD78-C8BBE2BE27DC}" type="none" allowBlank="0" errorStyle="stop" imeMode="noControl" operator="between" showDropDown="0" showErrorMessage="0" showInputMessage="0">
          <x14:formula1>
            <xm:f>1</xm:f>
          </x14:formula1>
          <x14:formula2>
            <xm:f>7</xm:f>
          </x14:formula2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2" topLeftCell="A3" activePane="bottomLeft" state="frozen"/>
      <selection activeCell="A1" activeCellId="0" sqref="A1"/>
    </sheetView>
  </sheetViews>
  <sheetFormatPr defaultRowHeight="14.25"/>
  <cols>
    <col customWidth="1" min="1" max="1" width="26"/>
    <col customWidth="1" min="2" max="2" width="18"/>
    <col customWidth="1" min="3" max="3" width="28"/>
    <col customWidth="1" min="4" max="6" width="9"/>
    <col customWidth="1" min="7" max="7" width="12"/>
    <col customWidth="1" min="8" max="8" width="19"/>
    <col customWidth="1" min="9" max="9" width="8"/>
    <col customWidth="1" min="10" max="10" width="19"/>
    <col customWidth="1" min="11" max="11" width="8"/>
    <col customWidth="1" min="12" max="17" width="9"/>
    <col customWidth="1" min="18" max="18" width="12"/>
    <col customWidth="1" min="19" max="19" width="34"/>
  </cols>
  <sheetData>
    <row r="1" ht="28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5" t="s">
        <v>131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 t="s">
        <v>132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5.5">
      <c r="A5" s="3" t="s">
        <v>31</v>
      </c>
      <c r="B5" s="3" t="s">
        <v>133</v>
      </c>
      <c r="C5" s="3" t="s">
        <v>134</v>
      </c>
      <c r="D5" s="3" t="s">
        <v>135</v>
      </c>
      <c r="E5" s="3" t="s">
        <v>136</v>
      </c>
      <c r="F5" s="3" t="s">
        <v>137</v>
      </c>
      <c r="G5" s="3" t="s">
        <v>138</v>
      </c>
      <c r="H5" s="3" t="s">
        <v>139</v>
      </c>
      <c r="I5" s="3" t="s">
        <v>140</v>
      </c>
      <c r="J5" s="3" t="s">
        <v>141</v>
      </c>
      <c r="K5" s="3" t="s">
        <v>142</v>
      </c>
      <c r="L5" s="3" t="s">
        <v>143</v>
      </c>
      <c r="M5" s="3" t="s">
        <v>144</v>
      </c>
      <c r="N5" s="3" t="s">
        <v>145</v>
      </c>
      <c r="O5" s="3" t="s">
        <v>146</v>
      </c>
      <c r="P5" s="3" t="s">
        <v>147</v>
      </c>
      <c r="Q5" s="3" t="s">
        <v>148</v>
      </c>
      <c r="R5" s="3" t="s">
        <v>149</v>
      </c>
      <c r="S5" s="3" t="s">
        <v>150</v>
      </c>
      <c r="T5" s="2"/>
      <c r="U5" s="2"/>
      <c r="V5" s="2"/>
      <c r="W5" s="2"/>
      <c r="X5" s="2"/>
      <c r="Y5" s="2"/>
      <c r="Z5" s="2"/>
    </row>
    <row r="6">
      <c r="A6" s="7"/>
      <c r="B6" s="7" t="str">
        <f>IF(A6="","",IFERROR(INDEX(Paramètres!$F$5:$F$104,MATCH(A6,Paramètres!$G$5:$G$104,0)),""))</f>
        <v/>
      </c>
      <c r="C6" s="7"/>
      <c r="D6" s="7"/>
      <c r="E6" s="7"/>
      <c r="F6" s="7"/>
      <c r="G6" s="7"/>
      <c r="H6" s="7"/>
      <c r="I6" s="10"/>
      <c r="J6" s="7"/>
      <c r="K6" s="10"/>
      <c r="L6" s="7"/>
      <c r="M6" s="7"/>
      <c r="N6" s="7"/>
      <c r="O6" s="7"/>
      <c r="P6" s="7"/>
      <c r="Q6" s="7"/>
      <c r="R6" s="2" t="str">
        <f>IF(OR(G6="",SUM(L6:Q6)=0),"",IFERROR(IF(G6*SUM(L6:Q6)&gt;LOOKUP(2,1/((Journal!$C$5:$C$504=A6)*(Journal!$E$5:$E$504=C6)),Journal!$P$5:$P$504),"+",IF(G6*SUM(L6:Q6)&lt;LOOKUP(2,1/((Journal!$C$5:$C$504=A6)*(Journal!$E$5:$E$504=C6)),Journal!$P$5:$P$504),"-","=")),""))</f>
        <v/>
      </c>
      <c r="S6" s="7"/>
      <c r="T6" s="2"/>
      <c r="U6" s="2"/>
      <c r="V6" s="2"/>
      <c r="W6" s="2"/>
      <c r="X6" s="2"/>
      <c r="Y6" s="2"/>
      <c r="Z6" s="2"/>
    </row>
    <row r="7">
      <c r="A7" s="7"/>
      <c r="B7" s="7" t="str">
        <f>IF(A7="","",IFERROR(INDEX(Paramètres!$F$5:$F$104,MATCH(A7,Paramètres!$G$5:$G$104,0)),""))</f>
        <v/>
      </c>
      <c r="C7" s="7"/>
      <c r="D7" s="7"/>
      <c r="E7" s="7"/>
      <c r="F7" s="7"/>
      <c r="G7" s="7"/>
      <c r="H7" s="7"/>
      <c r="I7" s="10"/>
      <c r="J7" s="7"/>
      <c r="K7" s="10"/>
      <c r="L7" s="7"/>
      <c r="M7" s="7"/>
      <c r="N7" s="7"/>
      <c r="O7" s="7"/>
      <c r="P7" s="7"/>
      <c r="Q7" s="7"/>
      <c r="R7" s="2" t="str">
        <f>IF(OR(G7="",SUM(L7:Q7)=0),"",IFERROR(IF(G7*SUM(L7:Q7)&gt;LOOKUP(2,1/((Journal!$C$5:$C$504=A7)*(Journal!$E$5:$E$504=C7)),Journal!$P$5:$P$504),"+",IF(G7*SUM(L7:Q7)&lt;LOOKUP(2,1/((Journal!$C$5:$C$504=A7)*(Journal!$E$5:$E$504=C7)),Journal!$P$5:$P$504),"-","=")),""))</f>
        <v/>
      </c>
      <c r="S7" s="7"/>
      <c r="T7" s="2"/>
      <c r="U7" s="2"/>
      <c r="V7" s="2"/>
      <c r="W7" s="2"/>
      <c r="X7" s="2"/>
      <c r="Y7" s="2"/>
      <c r="Z7" s="2"/>
    </row>
    <row r="8">
      <c r="A8" s="7"/>
      <c r="B8" s="7" t="str">
        <f>IF(A8="","",IFERROR(INDEX(Paramètres!$F$5:$F$104,MATCH(A8,Paramètres!$G$5:$G$104,0)),""))</f>
        <v/>
      </c>
      <c r="C8" s="7"/>
      <c r="D8" s="7"/>
      <c r="E8" s="7"/>
      <c r="F8" s="7"/>
      <c r="G8" s="7"/>
      <c r="H8" s="7"/>
      <c r="I8" s="10"/>
      <c r="J8" s="7"/>
      <c r="K8" s="10"/>
      <c r="L8" s="7"/>
      <c r="M8" s="7"/>
      <c r="N8" s="7"/>
      <c r="O8" s="7"/>
      <c r="P8" s="7"/>
      <c r="Q8" s="7"/>
      <c r="R8" s="2" t="str">
        <f>IF(OR(G8="",SUM(L8:Q8)=0),"",IFERROR(IF(G8*SUM(L8:Q8)&gt;LOOKUP(2,1/((Journal!$C$5:$C$504=A8)*(Journal!$E$5:$E$504=C8)),Journal!$P$5:$P$504),"+",IF(G8*SUM(L8:Q8)&lt;LOOKUP(2,1/((Journal!$C$5:$C$504=A8)*(Journal!$E$5:$E$504=C8)),Journal!$P$5:$P$504),"-","=")),""))</f>
        <v/>
      </c>
      <c r="S8" s="7"/>
      <c r="T8" s="2"/>
      <c r="U8" s="2"/>
      <c r="V8" s="2"/>
      <c r="W8" s="2"/>
      <c r="X8" s="2"/>
      <c r="Y8" s="2"/>
      <c r="Z8" s="2"/>
    </row>
    <row r="9">
      <c r="A9" s="7"/>
      <c r="B9" s="7" t="str">
        <f>IF(A9="","",IFERROR(INDEX(Paramètres!$F$5:$F$104,MATCH(A9,Paramètres!$G$5:$G$104,0)),""))</f>
        <v/>
      </c>
      <c r="C9" s="7"/>
      <c r="D9" s="7"/>
      <c r="E9" s="7"/>
      <c r="F9" s="7"/>
      <c r="G9" s="7"/>
      <c r="H9" s="7"/>
      <c r="I9" s="10"/>
      <c r="J9" s="7"/>
      <c r="K9" s="10"/>
      <c r="L9" s="7"/>
      <c r="M9" s="7"/>
      <c r="N9" s="7"/>
      <c r="O9" s="7"/>
      <c r="P9" s="7"/>
      <c r="Q9" s="7"/>
      <c r="R9" s="2" t="str">
        <f>IF(OR(G9="",SUM(L9:Q9)=0),"",IFERROR(IF(G9*SUM(L9:Q9)&gt;LOOKUP(2,1/((Journal!$C$5:$C$504=A9)*(Journal!$E$5:$E$504=C9)),Journal!$P$5:$P$504),"+",IF(G9*SUM(L9:Q9)&lt;LOOKUP(2,1/((Journal!$C$5:$C$504=A9)*(Journal!$E$5:$E$504=C9)),Journal!$P$5:$P$504),"-","=")),""))</f>
        <v/>
      </c>
      <c r="S9" s="7"/>
      <c r="T9" s="2"/>
      <c r="U9" s="2"/>
      <c r="V9" s="2"/>
      <c r="W9" s="2"/>
      <c r="X9" s="2"/>
      <c r="Y9" s="2"/>
      <c r="Z9" s="2"/>
    </row>
    <row r="10">
      <c r="A10" s="7"/>
      <c r="B10" s="7" t="str">
        <f>IF(A10="","",IFERROR(INDEX(Paramètres!$F$5:$F$104,MATCH(A10,Paramètres!$G$5:$G$104,0)),""))</f>
        <v/>
      </c>
      <c r="C10" s="7"/>
      <c r="D10" s="7"/>
      <c r="E10" s="7"/>
      <c r="F10" s="7"/>
      <c r="G10" s="7"/>
      <c r="H10" s="7"/>
      <c r="I10" s="10"/>
      <c r="J10" s="7"/>
      <c r="K10" s="10"/>
      <c r="L10" s="7"/>
      <c r="M10" s="7"/>
      <c r="N10" s="7"/>
      <c r="O10" s="7"/>
      <c r="P10" s="7"/>
      <c r="Q10" s="7"/>
      <c r="R10" s="2" t="str">
        <f>IF(OR(G10="",SUM(L10:Q10)=0),"",IFERROR(IF(G10*SUM(L10:Q10)&gt;LOOKUP(2,1/((Journal!$C$5:$C$504=A10)*(Journal!$E$5:$E$504=C10)),Journal!$P$5:$P$504),"+",IF(G10*SUM(L10:Q10)&lt;LOOKUP(2,1/((Journal!$C$5:$C$504=A10)*(Journal!$E$5:$E$504=C10)),Journal!$P$5:$P$504),"-","=")),""))</f>
        <v/>
      </c>
      <c r="S10" s="7"/>
      <c r="T10" s="2"/>
      <c r="U10" s="2"/>
      <c r="V10" s="2"/>
      <c r="W10" s="2"/>
      <c r="X10" s="2"/>
      <c r="Y10" s="2"/>
      <c r="Z10" s="2"/>
    </row>
    <row r="11">
      <c r="A11" s="7"/>
      <c r="B11" s="7" t="str">
        <f>IF(A11="","",IFERROR(INDEX(Paramètres!$F$5:$F$104,MATCH(A11,Paramètres!$G$5:$G$104,0)),""))</f>
        <v/>
      </c>
      <c r="C11" s="7"/>
      <c r="D11" s="7"/>
      <c r="E11" s="7"/>
      <c r="F11" s="7"/>
      <c r="G11" s="7"/>
      <c r="H11" s="7"/>
      <c r="I11" s="10"/>
      <c r="J11" s="7"/>
      <c r="K11" s="10"/>
      <c r="L11" s="7"/>
      <c r="M11" s="7"/>
      <c r="N11" s="7"/>
      <c r="O11" s="7"/>
      <c r="P11" s="7"/>
      <c r="Q11" s="7"/>
      <c r="R11" s="2" t="str">
        <f>IF(OR(G11="",SUM(L11:Q11)=0),"",IFERROR(IF(G11*SUM(L11:Q11)&gt;LOOKUP(2,1/((Journal!$C$5:$C$504=A11)*(Journal!$E$5:$E$504=C11)),Journal!$P$5:$P$504),"+",IF(G11*SUM(L11:Q11)&lt;LOOKUP(2,1/((Journal!$C$5:$C$504=A11)*(Journal!$E$5:$E$504=C11)),Journal!$P$5:$P$504),"-","=")),""))</f>
        <v/>
      </c>
      <c r="S11" s="7"/>
      <c r="T11" s="2"/>
      <c r="U11" s="2"/>
      <c r="V11" s="2"/>
      <c r="W11" s="2"/>
      <c r="X11" s="2"/>
      <c r="Y11" s="2"/>
      <c r="Z11" s="2"/>
    </row>
    <row r="12">
      <c r="A12" s="7"/>
      <c r="B12" s="7" t="str">
        <f>IF(A12="","",IFERROR(INDEX(Paramètres!$F$5:$F$104,MATCH(A12,Paramètres!$G$5:$G$104,0)),""))</f>
        <v/>
      </c>
      <c r="C12" s="7"/>
      <c r="D12" s="7"/>
      <c r="E12" s="7"/>
      <c r="F12" s="7"/>
      <c r="G12" s="7"/>
      <c r="H12" s="7"/>
      <c r="I12" s="10"/>
      <c r="J12" s="7"/>
      <c r="K12" s="10"/>
      <c r="L12" s="7"/>
      <c r="M12" s="7"/>
      <c r="N12" s="7"/>
      <c r="O12" s="7"/>
      <c r="P12" s="7"/>
      <c r="Q12" s="7"/>
      <c r="R12" s="2" t="str">
        <f>IF(OR(G12="",SUM(L12:Q12)=0),"",IFERROR(IF(G12*SUM(L12:Q12)&gt;LOOKUP(2,1/((Journal!$C$5:$C$504=A12)*(Journal!$E$5:$E$504=C12)),Journal!$P$5:$P$504),"+",IF(G12*SUM(L12:Q12)&lt;LOOKUP(2,1/((Journal!$C$5:$C$504=A12)*(Journal!$E$5:$E$504=C12)),Journal!$P$5:$P$504),"-","=")),""))</f>
        <v/>
      </c>
      <c r="S12" s="7"/>
      <c r="T12" s="2"/>
      <c r="U12" s="2"/>
      <c r="V12" s="2"/>
      <c r="W12" s="2"/>
      <c r="X12" s="2"/>
      <c r="Y12" s="2"/>
      <c r="Z12" s="2"/>
    </row>
    <row r="13">
      <c r="A13" s="7"/>
      <c r="B13" s="7" t="str">
        <f>IF(A13="","",IFERROR(INDEX(Paramètres!$F$5:$F$104,MATCH(A13,Paramètres!$G$5:$G$104,0)),""))</f>
        <v/>
      </c>
      <c r="C13" s="7"/>
      <c r="D13" s="7"/>
      <c r="E13" s="7"/>
      <c r="F13" s="7"/>
      <c r="G13" s="7"/>
      <c r="H13" s="7"/>
      <c r="I13" s="10"/>
      <c r="J13" s="7"/>
      <c r="K13" s="10"/>
      <c r="L13" s="7"/>
      <c r="M13" s="7"/>
      <c r="N13" s="7"/>
      <c r="O13" s="7"/>
      <c r="P13" s="7"/>
      <c r="Q13" s="7"/>
      <c r="R13" s="2" t="str">
        <f>IF(OR(G13="",SUM(L13:Q13)=0),"",IFERROR(IF(G13*SUM(L13:Q13)&gt;LOOKUP(2,1/((Journal!$C$5:$C$504=A13)*(Journal!$E$5:$E$504=C13)),Journal!$P$5:$P$504),"+",IF(G13*SUM(L13:Q13)&lt;LOOKUP(2,1/((Journal!$C$5:$C$504=A13)*(Journal!$E$5:$E$504=C13)),Journal!$P$5:$P$504),"-","=")),""))</f>
        <v/>
      </c>
      <c r="S13" s="7"/>
      <c r="T13" s="2"/>
      <c r="U13" s="2"/>
      <c r="V13" s="2"/>
      <c r="W13" s="2"/>
      <c r="X13" s="2"/>
      <c r="Y13" s="2"/>
      <c r="Z13" s="2"/>
    </row>
    <row r="14">
      <c r="A14" s="7"/>
      <c r="B14" s="7" t="str">
        <f>IF(A14="","",IFERROR(INDEX(Paramètres!$F$5:$F$104,MATCH(A14,Paramètres!$G$5:$G$104,0)),""))</f>
        <v/>
      </c>
      <c r="C14" s="7"/>
      <c r="D14" s="7"/>
      <c r="E14" s="7"/>
      <c r="F14" s="7"/>
      <c r="G14" s="7"/>
      <c r="H14" s="7"/>
      <c r="I14" s="10"/>
      <c r="J14" s="7"/>
      <c r="K14" s="10"/>
      <c r="L14" s="7"/>
      <c r="M14" s="7"/>
      <c r="N14" s="7"/>
      <c r="O14" s="7"/>
      <c r="P14" s="7"/>
      <c r="Q14" s="7"/>
      <c r="R14" s="2" t="str">
        <f>IF(OR(G14="",SUM(L14:Q14)=0),"",IFERROR(IF(G14*SUM(L14:Q14)&gt;LOOKUP(2,1/((Journal!$C$5:$C$504=A14)*(Journal!$E$5:$E$504=C14)),Journal!$P$5:$P$504),"+",IF(G14*SUM(L14:Q14)&lt;LOOKUP(2,1/((Journal!$C$5:$C$504=A14)*(Journal!$E$5:$E$504=C14)),Journal!$P$5:$P$504),"-","=")),""))</f>
        <v/>
      </c>
      <c r="S14" s="7"/>
      <c r="T14" s="2"/>
      <c r="U14" s="2"/>
      <c r="V14" s="2"/>
      <c r="W14" s="2"/>
      <c r="X14" s="2"/>
      <c r="Y14" s="2"/>
      <c r="Z14" s="2"/>
    </row>
    <row r="15">
      <c r="A15" s="7"/>
      <c r="B15" s="7" t="str">
        <f>IF(A15="","",IFERROR(INDEX(Paramètres!$F$5:$F$104,MATCH(A15,Paramètres!$G$5:$G$104,0)),""))</f>
        <v/>
      </c>
      <c r="C15" s="7"/>
      <c r="D15" s="7"/>
      <c r="E15" s="7"/>
      <c r="F15" s="7"/>
      <c r="G15" s="7"/>
      <c r="H15" s="7"/>
      <c r="I15" s="10"/>
      <c r="J15" s="7"/>
      <c r="K15" s="10"/>
      <c r="L15" s="7"/>
      <c r="M15" s="7"/>
      <c r="N15" s="7"/>
      <c r="O15" s="7"/>
      <c r="P15" s="7"/>
      <c r="Q15" s="7"/>
      <c r="R15" s="2" t="str">
        <f>IF(OR(G15="",SUM(L15:Q15)=0),"",IFERROR(IF(G15*SUM(L15:Q15)&gt;LOOKUP(2,1/((Journal!$C$5:$C$504=A15)*(Journal!$E$5:$E$504=C15)),Journal!$P$5:$P$504),"+",IF(G15*SUM(L15:Q15)&lt;LOOKUP(2,1/((Journal!$C$5:$C$504=A15)*(Journal!$E$5:$E$504=C15)),Journal!$P$5:$P$504),"-","=")),""))</f>
        <v/>
      </c>
      <c r="S15" s="7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 t="s">
        <v>151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5.5">
      <c r="A19" s="3" t="s">
        <v>31</v>
      </c>
      <c r="B19" s="3" t="s">
        <v>133</v>
      </c>
      <c r="C19" s="3" t="s">
        <v>134</v>
      </c>
      <c r="D19" s="3" t="s">
        <v>135</v>
      </c>
      <c r="E19" s="3" t="s">
        <v>136</v>
      </c>
      <c r="F19" s="3" t="s">
        <v>137</v>
      </c>
      <c r="G19" s="3" t="s">
        <v>138</v>
      </c>
      <c r="H19" s="3" t="s">
        <v>139</v>
      </c>
      <c r="I19" s="3" t="s">
        <v>140</v>
      </c>
      <c r="J19" s="3" t="s">
        <v>141</v>
      </c>
      <c r="K19" s="3" t="s">
        <v>142</v>
      </c>
      <c r="L19" s="3" t="s">
        <v>143</v>
      </c>
      <c r="M19" s="3" t="s">
        <v>144</v>
      </c>
      <c r="N19" s="3" t="s">
        <v>145</v>
      </c>
      <c r="O19" s="3" t="s">
        <v>146</v>
      </c>
      <c r="P19" s="3" t="s">
        <v>147</v>
      </c>
      <c r="Q19" s="3" t="s">
        <v>148</v>
      </c>
      <c r="R19" s="3" t="s">
        <v>149</v>
      </c>
      <c r="S19" s="3" t="s">
        <v>150</v>
      </c>
      <c r="T19" s="2"/>
      <c r="U19" s="2"/>
      <c r="V19" s="2"/>
      <c r="W19" s="2"/>
      <c r="X19" s="2"/>
      <c r="Y19" s="2"/>
      <c r="Z19" s="2"/>
    </row>
    <row r="20">
      <c r="A20" s="7"/>
      <c r="B20" s="7" t="str">
        <f>IF(A20="","",IFERROR(INDEX(Paramètres!$F$5:$F$104,MATCH(A20,Paramètres!$G$5:$G$104,0)),""))</f>
        <v/>
      </c>
      <c r="C20" s="7"/>
      <c r="D20" s="7"/>
      <c r="E20" s="7"/>
      <c r="F20" s="7"/>
      <c r="G20" s="7"/>
      <c r="H20" s="7"/>
      <c r="I20" s="10"/>
      <c r="J20" s="7"/>
      <c r="K20" s="10"/>
      <c r="L20" s="7"/>
      <c r="M20" s="7"/>
      <c r="N20" s="7"/>
      <c r="O20" s="7"/>
      <c r="P20" s="7"/>
      <c r="Q20" s="7"/>
      <c r="R20" s="2" t="str">
        <f>IF(OR(G20="",SUM(L20:Q20)=0),"",IFERROR(IF(G20*SUM(L20:Q20)&gt;LOOKUP(2,1/((Journal!$C$5:$C$504=A20)*(Journal!$E$5:$E$504=C20)),Journal!$P$5:$P$504),"+",IF(G20*SUM(L20:Q20)&lt;LOOKUP(2,1/((Journal!$C$5:$C$504=A20)*(Journal!$E$5:$E$504=C20)),Journal!$P$5:$P$504),"-","=")),""))</f>
        <v/>
      </c>
      <c r="S20" s="7"/>
      <c r="T20" s="2"/>
      <c r="U20" s="2"/>
      <c r="V20" s="2"/>
      <c r="W20" s="2"/>
      <c r="X20" s="2"/>
      <c r="Y20" s="2"/>
      <c r="Z20" s="2"/>
    </row>
    <row r="21">
      <c r="A21" s="7"/>
      <c r="B21" s="7" t="str">
        <f>IF(A21="","",IFERROR(INDEX(Paramètres!$F$5:$F$104,MATCH(A21,Paramètres!$G$5:$G$104,0)),""))</f>
        <v/>
      </c>
      <c r="C21" s="7"/>
      <c r="D21" s="7"/>
      <c r="E21" s="7"/>
      <c r="F21" s="7"/>
      <c r="G21" s="7"/>
      <c r="H21" s="7"/>
      <c r="I21" s="10"/>
      <c r="J21" s="7"/>
      <c r="K21" s="10"/>
      <c r="L21" s="7"/>
      <c r="M21" s="7"/>
      <c r="N21" s="7"/>
      <c r="O21" s="7"/>
      <c r="P21" s="7"/>
      <c r="Q21" s="7"/>
      <c r="R21" s="2" t="str">
        <f>IF(OR(G21="",SUM(L21:Q21)=0),"",IFERROR(IF(G21*SUM(L21:Q21)&gt;LOOKUP(2,1/((Journal!$C$5:$C$504=A21)*(Journal!$E$5:$E$504=C21)),Journal!$P$5:$P$504),"+",IF(G21*SUM(L21:Q21)&lt;LOOKUP(2,1/((Journal!$C$5:$C$504=A21)*(Journal!$E$5:$E$504=C21)),Journal!$P$5:$P$504),"-","=")),""))</f>
        <v/>
      </c>
      <c r="S21" s="7"/>
      <c r="T21" s="2"/>
      <c r="U21" s="2"/>
      <c r="V21" s="2"/>
      <c r="W21" s="2"/>
      <c r="X21" s="2"/>
      <c r="Y21" s="2"/>
      <c r="Z21" s="2"/>
    </row>
    <row r="22">
      <c r="A22" s="7"/>
      <c r="B22" s="7" t="str">
        <f>IF(A22="","",IFERROR(INDEX(Paramètres!$F$5:$F$104,MATCH(A22,Paramètres!$G$5:$G$104,0)),""))</f>
        <v/>
      </c>
      <c r="C22" s="7"/>
      <c r="D22" s="7"/>
      <c r="E22" s="7"/>
      <c r="F22" s="7"/>
      <c r="G22" s="7"/>
      <c r="H22" s="7"/>
      <c r="I22" s="10"/>
      <c r="J22" s="7"/>
      <c r="K22" s="10"/>
      <c r="L22" s="7"/>
      <c r="M22" s="7"/>
      <c r="N22" s="7"/>
      <c r="O22" s="7"/>
      <c r="P22" s="7"/>
      <c r="Q22" s="7"/>
      <c r="R22" s="2" t="str">
        <f>IF(OR(G22="",SUM(L22:Q22)=0),"",IFERROR(IF(G22*SUM(L22:Q22)&gt;LOOKUP(2,1/((Journal!$C$5:$C$504=A22)*(Journal!$E$5:$E$504=C22)),Journal!$P$5:$P$504),"+",IF(G22*SUM(L22:Q22)&lt;LOOKUP(2,1/((Journal!$C$5:$C$504=A22)*(Journal!$E$5:$E$504=C22)),Journal!$P$5:$P$504),"-","=")),""))</f>
        <v/>
      </c>
      <c r="S22" s="7"/>
      <c r="T22" s="2"/>
      <c r="U22" s="2"/>
      <c r="V22" s="2"/>
      <c r="W22" s="2"/>
      <c r="X22" s="2"/>
      <c r="Y22" s="2"/>
      <c r="Z22" s="2"/>
    </row>
    <row r="23">
      <c r="A23" s="7"/>
      <c r="B23" s="7" t="str">
        <f>IF(A23="","",IFERROR(INDEX(Paramètres!$F$5:$F$104,MATCH(A23,Paramètres!$G$5:$G$104,0)),""))</f>
        <v/>
      </c>
      <c r="C23" s="7"/>
      <c r="D23" s="7"/>
      <c r="E23" s="7"/>
      <c r="F23" s="7"/>
      <c r="G23" s="7"/>
      <c r="H23" s="7"/>
      <c r="I23" s="10"/>
      <c r="J23" s="7"/>
      <c r="K23" s="10"/>
      <c r="L23" s="7"/>
      <c r="M23" s="7"/>
      <c r="N23" s="7"/>
      <c r="O23" s="7"/>
      <c r="P23" s="7"/>
      <c r="Q23" s="7"/>
      <c r="R23" s="2" t="str">
        <f>IF(OR(G23="",SUM(L23:Q23)=0),"",IFERROR(IF(G23*SUM(L23:Q23)&gt;LOOKUP(2,1/((Journal!$C$5:$C$504=A23)*(Journal!$E$5:$E$504=C23)),Journal!$P$5:$P$504),"+",IF(G23*SUM(L23:Q23)&lt;LOOKUP(2,1/((Journal!$C$5:$C$504=A23)*(Journal!$E$5:$E$504=C23)),Journal!$P$5:$P$504),"-","=")),""))</f>
        <v/>
      </c>
      <c r="S23" s="7"/>
      <c r="T23" s="2"/>
      <c r="U23" s="2"/>
      <c r="V23" s="2"/>
      <c r="W23" s="2"/>
      <c r="X23" s="2"/>
      <c r="Y23" s="2"/>
      <c r="Z23" s="2"/>
    </row>
    <row r="24">
      <c r="A24" s="7"/>
      <c r="B24" s="7" t="str">
        <f>IF(A24="","",IFERROR(INDEX(Paramètres!$F$5:$F$104,MATCH(A24,Paramètres!$G$5:$G$104,0)),""))</f>
        <v/>
      </c>
      <c r="C24" s="7"/>
      <c r="D24" s="7"/>
      <c r="E24" s="7"/>
      <c r="F24" s="7"/>
      <c r="G24" s="7"/>
      <c r="H24" s="7"/>
      <c r="I24" s="10"/>
      <c r="J24" s="7"/>
      <c r="K24" s="10"/>
      <c r="L24" s="7"/>
      <c r="M24" s="7"/>
      <c r="N24" s="7"/>
      <c r="O24" s="7"/>
      <c r="P24" s="7"/>
      <c r="Q24" s="7"/>
      <c r="R24" s="2" t="str">
        <f>IF(OR(G24="",SUM(L24:Q24)=0),"",IFERROR(IF(G24*SUM(L24:Q24)&gt;LOOKUP(2,1/((Journal!$C$5:$C$504=A24)*(Journal!$E$5:$E$504=C24)),Journal!$P$5:$P$504),"+",IF(G24*SUM(L24:Q24)&lt;LOOKUP(2,1/((Journal!$C$5:$C$504=A24)*(Journal!$E$5:$E$504=C24)),Journal!$P$5:$P$504),"-","=")),""))</f>
        <v/>
      </c>
      <c r="S24" s="7"/>
      <c r="T24" s="2"/>
      <c r="U24" s="2"/>
      <c r="V24" s="2"/>
      <c r="W24" s="2"/>
      <c r="X24" s="2"/>
      <c r="Y24" s="2"/>
      <c r="Z24" s="2"/>
    </row>
    <row r="25">
      <c r="A25" s="7"/>
      <c r="B25" s="7" t="str">
        <f>IF(A25="","",IFERROR(INDEX(Paramètres!$F$5:$F$104,MATCH(A25,Paramètres!$G$5:$G$104,0)),""))</f>
        <v/>
      </c>
      <c r="C25" s="7"/>
      <c r="D25" s="7"/>
      <c r="E25" s="7"/>
      <c r="F25" s="7"/>
      <c r="G25" s="7"/>
      <c r="H25" s="7"/>
      <c r="I25" s="10"/>
      <c r="J25" s="7"/>
      <c r="K25" s="10"/>
      <c r="L25" s="7"/>
      <c r="M25" s="7"/>
      <c r="N25" s="7"/>
      <c r="O25" s="7"/>
      <c r="P25" s="7"/>
      <c r="Q25" s="7"/>
      <c r="R25" s="2" t="str">
        <f>IF(OR(G25="",SUM(L25:Q25)=0),"",IFERROR(IF(G25*SUM(L25:Q25)&gt;LOOKUP(2,1/((Journal!$C$5:$C$504=A25)*(Journal!$E$5:$E$504=C25)),Journal!$P$5:$P$504),"+",IF(G25*SUM(L25:Q25)&lt;LOOKUP(2,1/((Journal!$C$5:$C$504=A25)*(Journal!$E$5:$E$504=C25)),Journal!$P$5:$P$504),"-","=")),""))</f>
        <v/>
      </c>
      <c r="S25" s="7"/>
      <c r="T25" s="2"/>
      <c r="U25" s="2"/>
      <c r="V25" s="2"/>
      <c r="W25" s="2"/>
      <c r="X25" s="2"/>
      <c r="Y25" s="2"/>
      <c r="Z25" s="2"/>
    </row>
    <row r="26">
      <c r="A26" s="7"/>
      <c r="B26" s="7" t="str">
        <f>IF(A26="","",IFERROR(INDEX(Paramètres!$F$5:$F$104,MATCH(A26,Paramètres!$G$5:$G$104,0)),""))</f>
        <v/>
      </c>
      <c r="C26" s="7"/>
      <c r="D26" s="7"/>
      <c r="E26" s="7"/>
      <c r="F26" s="7"/>
      <c r="G26" s="7"/>
      <c r="H26" s="7"/>
      <c r="I26" s="10"/>
      <c r="J26" s="7"/>
      <c r="K26" s="10"/>
      <c r="L26" s="7"/>
      <c r="M26" s="7"/>
      <c r="N26" s="7"/>
      <c r="O26" s="7"/>
      <c r="P26" s="7"/>
      <c r="Q26" s="7"/>
      <c r="R26" s="2" t="str">
        <f>IF(OR(G26="",SUM(L26:Q26)=0),"",IFERROR(IF(G26*SUM(L26:Q26)&gt;LOOKUP(2,1/((Journal!$C$5:$C$504=A26)*(Journal!$E$5:$E$504=C26)),Journal!$P$5:$P$504),"+",IF(G26*SUM(L26:Q26)&lt;LOOKUP(2,1/((Journal!$C$5:$C$504=A26)*(Journal!$E$5:$E$504=C26)),Journal!$P$5:$P$504),"-","=")),""))</f>
        <v/>
      </c>
      <c r="S26" s="7"/>
      <c r="T26" s="2"/>
      <c r="U26" s="2"/>
      <c r="V26" s="2"/>
      <c r="W26" s="2"/>
      <c r="X26" s="2"/>
      <c r="Y26" s="2"/>
      <c r="Z26" s="2"/>
    </row>
    <row r="27">
      <c r="A27" s="7"/>
      <c r="B27" s="7" t="str">
        <f>IF(A27="","",IFERROR(INDEX(Paramètres!$F$5:$F$104,MATCH(A27,Paramètres!$G$5:$G$104,0)),""))</f>
        <v/>
      </c>
      <c r="C27" s="7"/>
      <c r="D27" s="7"/>
      <c r="E27" s="7"/>
      <c r="F27" s="7"/>
      <c r="G27" s="7"/>
      <c r="H27" s="7"/>
      <c r="I27" s="10"/>
      <c r="J27" s="7"/>
      <c r="K27" s="10"/>
      <c r="L27" s="7"/>
      <c r="M27" s="7"/>
      <c r="N27" s="7"/>
      <c r="O27" s="7"/>
      <c r="P27" s="7"/>
      <c r="Q27" s="7"/>
      <c r="R27" s="2" t="str">
        <f>IF(OR(G27="",SUM(L27:Q27)=0),"",IFERROR(IF(G27*SUM(L27:Q27)&gt;LOOKUP(2,1/((Journal!$C$5:$C$504=A27)*(Journal!$E$5:$E$504=C27)),Journal!$P$5:$P$504),"+",IF(G27*SUM(L27:Q27)&lt;LOOKUP(2,1/((Journal!$C$5:$C$504=A27)*(Journal!$E$5:$E$504=C27)),Journal!$P$5:$P$504),"-","=")),""))</f>
        <v/>
      </c>
      <c r="S27" s="7"/>
      <c r="T27" s="2"/>
      <c r="U27" s="2"/>
      <c r="V27" s="2"/>
      <c r="W27" s="2"/>
      <c r="X27" s="2"/>
      <c r="Y27" s="2"/>
      <c r="Z27" s="2"/>
    </row>
    <row r="28">
      <c r="A28" s="7"/>
      <c r="B28" s="7" t="str">
        <f>IF(A28="","",IFERROR(INDEX(Paramètres!$F$5:$F$104,MATCH(A28,Paramètres!$G$5:$G$104,0)),""))</f>
        <v/>
      </c>
      <c r="C28" s="7"/>
      <c r="D28" s="7"/>
      <c r="E28" s="7"/>
      <c r="F28" s="7"/>
      <c r="G28" s="7"/>
      <c r="H28" s="7"/>
      <c r="I28" s="10"/>
      <c r="J28" s="7"/>
      <c r="K28" s="10"/>
      <c r="L28" s="7"/>
      <c r="M28" s="7"/>
      <c r="N28" s="7"/>
      <c r="O28" s="7"/>
      <c r="P28" s="7"/>
      <c r="Q28" s="7"/>
      <c r="R28" s="2" t="str">
        <f>IF(OR(G28="",SUM(L28:Q28)=0),"",IFERROR(IF(G28*SUM(L28:Q28)&gt;LOOKUP(2,1/((Journal!$C$5:$C$504=A28)*(Journal!$E$5:$E$504=C28)),Journal!$P$5:$P$504),"+",IF(G28*SUM(L28:Q28)&lt;LOOKUP(2,1/((Journal!$C$5:$C$504=A28)*(Journal!$E$5:$E$504=C28)),Journal!$P$5:$P$504),"-","=")),""))</f>
        <v/>
      </c>
      <c r="S28" s="7"/>
      <c r="T28" s="2"/>
      <c r="U28" s="2"/>
      <c r="V28" s="2"/>
      <c r="W28" s="2"/>
      <c r="X28" s="2"/>
      <c r="Y28" s="2"/>
      <c r="Z28" s="2"/>
    </row>
    <row r="29">
      <c r="A29" s="7"/>
      <c r="B29" s="7" t="str">
        <f>IF(A29="","",IFERROR(INDEX(Paramètres!$F$5:$F$104,MATCH(A29,Paramètres!$G$5:$G$104,0)),""))</f>
        <v/>
      </c>
      <c r="C29" s="7"/>
      <c r="D29" s="7"/>
      <c r="E29" s="7"/>
      <c r="F29" s="7"/>
      <c r="G29" s="7"/>
      <c r="H29" s="7"/>
      <c r="I29" s="10"/>
      <c r="J29" s="7"/>
      <c r="K29" s="10"/>
      <c r="L29" s="7"/>
      <c r="M29" s="7"/>
      <c r="N29" s="7"/>
      <c r="O29" s="7"/>
      <c r="P29" s="7"/>
      <c r="Q29" s="7"/>
      <c r="R29" s="2" t="str">
        <f>IF(OR(G29="",SUM(L29:Q29)=0),"",IFERROR(IF(G29*SUM(L29:Q29)&gt;LOOKUP(2,1/((Journal!$C$5:$C$504=A29)*(Journal!$E$5:$E$504=C29)),Journal!$P$5:$P$504),"+",IF(G29*SUM(L29:Q29)&lt;LOOKUP(2,1/((Journal!$C$5:$C$504=A29)*(Journal!$E$5:$E$504=C29)),Journal!$P$5:$P$504),"-","=")),""))</f>
        <v/>
      </c>
      <c r="S29" s="7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6" t="s">
        <v>152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5.5">
      <c r="A33" s="3" t="s">
        <v>31</v>
      </c>
      <c r="B33" s="3" t="s">
        <v>133</v>
      </c>
      <c r="C33" s="3" t="s">
        <v>134</v>
      </c>
      <c r="D33" s="3" t="s">
        <v>135</v>
      </c>
      <c r="E33" s="3" t="s">
        <v>136</v>
      </c>
      <c r="F33" s="3" t="s">
        <v>137</v>
      </c>
      <c r="G33" s="3" t="s">
        <v>138</v>
      </c>
      <c r="H33" s="3" t="s">
        <v>139</v>
      </c>
      <c r="I33" s="3" t="s">
        <v>140</v>
      </c>
      <c r="J33" s="3" t="s">
        <v>141</v>
      </c>
      <c r="K33" s="3" t="s">
        <v>142</v>
      </c>
      <c r="L33" s="3" t="s">
        <v>143</v>
      </c>
      <c r="M33" s="3" t="s">
        <v>144</v>
      </c>
      <c r="N33" s="3" t="s">
        <v>145</v>
      </c>
      <c r="O33" s="3" t="s">
        <v>146</v>
      </c>
      <c r="P33" s="3" t="s">
        <v>147</v>
      </c>
      <c r="Q33" s="3" t="s">
        <v>148</v>
      </c>
      <c r="R33" s="3" t="s">
        <v>149</v>
      </c>
      <c r="S33" s="3" t="s">
        <v>150</v>
      </c>
      <c r="T33" s="2"/>
      <c r="U33" s="2"/>
      <c r="V33" s="2"/>
      <c r="W33" s="2"/>
      <c r="X33" s="2"/>
      <c r="Y33" s="2"/>
      <c r="Z33" s="2"/>
    </row>
    <row r="34">
      <c r="A34" s="7"/>
      <c r="B34" s="7" t="str">
        <f>IF(A34="","",IFERROR(INDEX(Paramètres!$F$5:$F$104,MATCH(A34,Paramètres!$G$5:$G$104,0)),""))</f>
        <v/>
      </c>
      <c r="C34" s="7"/>
      <c r="D34" s="7"/>
      <c r="E34" s="7"/>
      <c r="F34" s="7"/>
      <c r="G34" s="7"/>
      <c r="H34" s="7"/>
      <c r="I34" s="10"/>
      <c r="J34" s="7"/>
      <c r="K34" s="10"/>
      <c r="L34" s="7"/>
      <c r="M34" s="7"/>
      <c r="N34" s="7"/>
      <c r="O34" s="7"/>
      <c r="P34" s="7"/>
      <c r="Q34" s="7"/>
      <c r="R34" s="2" t="str">
        <f>IF(OR(G34="",SUM(L34:Q34)=0),"",IFERROR(IF(G34*SUM(L34:Q34)&gt;LOOKUP(2,1/((Journal!$C$5:$C$504=A34)*(Journal!$E$5:$E$504=C34)),Journal!$P$5:$P$504),"+",IF(G34*SUM(L34:Q34)&lt;LOOKUP(2,1/((Journal!$C$5:$C$504=A34)*(Journal!$E$5:$E$504=C34)),Journal!$P$5:$P$504),"-","=")),""))</f>
        <v/>
      </c>
      <c r="S34" s="7"/>
      <c r="T34" s="2"/>
      <c r="U34" s="2"/>
      <c r="V34" s="2"/>
      <c r="W34" s="2"/>
      <c r="X34" s="2"/>
      <c r="Y34" s="2"/>
      <c r="Z34" s="2"/>
    </row>
    <row r="35">
      <c r="A35" s="7"/>
      <c r="B35" s="7" t="str">
        <f>IF(A35="","",IFERROR(INDEX(Paramètres!$F$5:$F$104,MATCH(A35,Paramètres!$G$5:$G$104,0)),""))</f>
        <v/>
      </c>
      <c r="C35" s="7"/>
      <c r="D35" s="7"/>
      <c r="E35" s="7"/>
      <c r="F35" s="7"/>
      <c r="G35" s="7"/>
      <c r="H35" s="7"/>
      <c r="I35" s="10"/>
      <c r="J35" s="7"/>
      <c r="K35" s="10"/>
      <c r="L35" s="7"/>
      <c r="M35" s="7"/>
      <c r="N35" s="7"/>
      <c r="O35" s="7"/>
      <c r="P35" s="7"/>
      <c r="Q35" s="7"/>
      <c r="R35" s="2" t="str">
        <f>IF(OR(G35="",SUM(L35:Q35)=0),"",IFERROR(IF(G35*SUM(L35:Q35)&gt;LOOKUP(2,1/((Journal!$C$5:$C$504=A35)*(Journal!$E$5:$E$504=C35)),Journal!$P$5:$P$504),"+",IF(G35*SUM(L35:Q35)&lt;LOOKUP(2,1/((Journal!$C$5:$C$504=A35)*(Journal!$E$5:$E$504=C35)),Journal!$P$5:$P$504),"-","=")),""))</f>
        <v/>
      </c>
      <c r="S35" s="7"/>
      <c r="T35" s="2"/>
      <c r="U35" s="2"/>
      <c r="V35" s="2"/>
      <c r="W35" s="2"/>
      <c r="X35" s="2"/>
      <c r="Y35" s="2"/>
      <c r="Z35" s="2"/>
    </row>
    <row r="36">
      <c r="A36" s="7"/>
      <c r="B36" s="7" t="str">
        <f>IF(A36="","",IFERROR(INDEX(Paramètres!$F$5:$F$104,MATCH(A36,Paramètres!$G$5:$G$104,0)),""))</f>
        <v/>
      </c>
      <c r="C36" s="7"/>
      <c r="D36" s="7"/>
      <c r="E36" s="7"/>
      <c r="F36" s="7"/>
      <c r="G36" s="7"/>
      <c r="H36" s="7"/>
      <c r="I36" s="10"/>
      <c r="J36" s="7"/>
      <c r="K36" s="10"/>
      <c r="L36" s="7"/>
      <c r="M36" s="7"/>
      <c r="N36" s="7"/>
      <c r="O36" s="7"/>
      <c r="P36" s="7"/>
      <c r="Q36" s="7"/>
      <c r="R36" s="2" t="str">
        <f>IF(OR(G36="",SUM(L36:Q36)=0),"",IFERROR(IF(G36*SUM(L36:Q36)&gt;LOOKUP(2,1/((Journal!$C$5:$C$504=A36)*(Journal!$E$5:$E$504=C36)),Journal!$P$5:$P$504),"+",IF(G36*SUM(L36:Q36)&lt;LOOKUP(2,1/((Journal!$C$5:$C$504=A36)*(Journal!$E$5:$E$504=C36)),Journal!$P$5:$P$504),"-","=")),""))</f>
        <v/>
      </c>
      <c r="S36" s="7"/>
      <c r="T36" s="2"/>
      <c r="U36" s="2"/>
      <c r="V36" s="2"/>
      <c r="W36" s="2"/>
      <c r="X36" s="2"/>
      <c r="Y36" s="2"/>
      <c r="Z36" s="2"/>
    </row>
    <row r="37">
      <c r="A37" s="7"/>
      <c r="B37" s="7" t="str">
        <f>IF(A37="","",IFERROR(INDEX(Paramètres!$F$5:$F$104,MATCH(A37,Paramètres!$G$5:$G$104,0)),""))</f>
        <v/>
      </c>
      <c r="C37" s="7"/>
      <c r="D37" s="7"/>
      <c r="E37" s="7"/>
      <c r="F37" s="7"/>
      <c r="G37" s="7"/>
      <c r="H37" s="7"/>
      <c r="I37" s="10"/>
      <c r="J37" s="7"/>
      <c r="K37" s="10"/>
      <c r="L37" s="7"/>
      <c r="M37" s="7"/>
      <c r="N37" s="7"/>
      <c r="O37" s="7"/>
      <c r="P37" s="7"/>
      <c r="Q37" s="7"/>
      <c r="R37" s="2" t="str">
        <f>IF(OR(G37="",SUM(L37:Q37)=0),"",IFERROR(IF(G37*SUM(L37:Q37)&gt;LOOKUP(2,1/((Journal!$C$5:$C$504=A37)*(Journal!$E$5:$E$504=C37)),Journal!$P$5:$P$504),"+",IF(G37*SUM(L37:Q37)&lt;LOOKUP(2,1/((Journal!$C$5:$C$504=A37)*(Journal!$E$5:$E$504=C37)),Journal!$P$5:$P$504),"-","=")),""))</f>
        <v/>
      </c>
      <c r="S37" s="7"/>
      <c r="T37" s="2"/>
      <c r="U37" s="2"/>
      <c r="V37" s="2"/>
      <c r="W37" s="2"/>
      <c r="X37" s="2"/>
      <c r="Y37" s="2"/>
      <c r="Z37" s="2"/>
    </row>
    <row r="38">
      <c r="A38" s="7"/>
      <c r="B38" s="7" t="str">
        <f>IF(A38="","",IFERROR(INDEX(Paramètres!$F$5:$F$104,MATCH(A38,Paramètres!$G$5:$G$104,0)),""))</f>
        <v/>
      </c>
      <c r="C38" s="7"/>
      <c r="D38" s="7"/>
      <c r="E38" s="7"/>
      <c r="F38" s="7"/>
      <c r="G38" s="7"/>
      <c r="H38" s="7"/>
      <c r="I38" s="10"/>
      <c r="J38" s="7"/>
      <c r="K38" s="10"/>
      <c r="L38" s="7"/>
      <c r="M38" s="7"/>
      <c r="N38" s="7"/>
      <c r="O38" s="7"/>
      <c r="P38" s="7"/>
      <c r="Q38" s="7"/>
      <c r="R38" s="2" t="str">
        <f>IF(OR(G38="",SUM(L38:Q38)=0),"",IFERROR(IF(G38*SUM(L38:Q38)&gt;LOOKUP(2,1/((Journal!$C$5:$C$504=A38)*(Journal!$E$5:$E$504=C38)),Journal!$P$5:$P$504),"+",IF(G38*SUM(L38:Q38)&lt;LOOKUP(2,1/((Journal!$C$5:$C$504=A38)*(Journal!$E$5:$E$504=C38)),Journal!$P$5:$P$504),"-","=")),""))</f>
        <v/>
      </c>
      <c r="S38" s="7"/>
      <c r="T38" s="2"/>
      <c r="U38" s="2"/>
      <c r="V38" s="2"/>
      <c r="W38" s="2"/>
      <c r="X38" s="2"/>
      <c r="Y38" s="2"/>
      <c r="Z38" s="2"/>
    </row>
    <row r="39">
      <c r="A39" s="7"/>
      <c r="B39" s="7" t="str">
        <f>IF(A39="","",IFERROR(INDEX(Paramètres!$F$5:$F$104,MATCH(A39,Paramètres!$G$5:$G$104,0)),""))</f>
        <v/>
      </c>
      <c r="C39" s="7"/>
      <c r="D39" s="7"/>
      <c r="E39" s="7"/>
      <c r="F39" s="7"/>
      <c r="G39" s="7"/>
      <c r="H39" s="7"/>
      <c r="I39" s="10"/>
      <c r="J39" s="7"/>
      <c r="K39" s="10"/>
      <c r="L39" s="7"/>
      <c r="M39" s="7"/>
      <c r="N39" s="7"/>
      <c r="O39" s="7"/>
      <c r="P39" s="7"/>
      <c r="Q39" s="7"/>
      <c r="R39" s="2" t="str">
        <f>IF(OR(G39="",SUM(L39:Q39)=0),"",IFERROR(IF(G39*SUM(L39:Q39)&gt;LOOKUP(2,1/((Journal!$C$5:$C$504=A39)*(Journal!$E$5:$E$504=C39)),Journal!$P$5:$P$504),"+",IF(G39*SUM(L39:Q39)&lt;LOOKUP(2,1/((Journal!$C$5:$C$504=A39)*(Journal!$E$5:$E$504=C39)),Journal!$P$5:$P$504),"-","=")),""))</f>
        <v/>
      </c>
      <c r="S39" s="7"/>
      <c r="T39" s="2"/>
      <c r="U39" s="2"/>
      <c r="V39" s="2"/>
      <c r="W39" s="2"/>
      <c r="X39" s="2"/>
      <c r="Y39" s="2"/>
      <c r="Z39" s="2"/>
    </row>
    <row r="40">
      <c r="A40" s="7"/>
      <c r="B40" s="7" t="str">
        <f>IF(A40="","",IFERROR(INDEX(Paramètres!$F$5:$F$104,MATCH(A40,Paramètres!$G$5:$G$104,0)),""))</f>
        <v/>
      </c>
      <c r="C40" s="7"/>
      <c r="D40" s="7"/>
      <c r="E40" s="7"/>
      <c r="F40" s="7"/>
      <c r="G40" s="7"/>
      <c r="H40" s="7"/>
      <c r="I40" s="10"/>
      <c r="J40" s="7"/>
      <c r="K40" s="10"/>
      <c r="L40" s="7"/>
      <c r="M40" s="7"/>
      <c r="N40" s="7"/>
      <c r="O40" s="7"/>
      <c r="P40" s="7"/>
      <c r="Q40" s="7"/>
      <c r="R40" s="2" t="str">
        <f>IF(OR(G40="",SUM(L40:Q40)=0),"",IFERROR(IF(G40*SUM(L40:Q40)&gt;LOOKUP(2,1/((Journal!$C$5:$C$504=A40)*(Journal!$E$5:$E$504=C40)),Journal!$P$5:$P$504),"+",IF(G40*SUM(L40:Q40)&lt;LOOKUP(2,1/((Journal!$C$5:$C$504=A40)*(Journal!$E$5:$E$504=C40)),Journal!$P$5:$P$504),"-","=")),""))</f>
        <v/>
      </c>
      <c r="S40" s="7"/>
      <c r="T40" s="2"/>
      <c r="U40" s="2"/>
      <c r="V40" s="2"/>
      <c r="W40" s="2"/>
      <c r="X40" s="2"/>
      <c r="Y40" s="2"/>
      <c r="Z40" s="2"/>
    </row>
    <row r="41">
      <c r="A41" s="7"/>
      <c r="B41" s="7" t="str">
        <f>IF(A41="","",IFERROR(INDEX(Paramètres!$F$5:$F$104,MATCH(A41,Paramètres!$G$5:$G$104,0)),""))</f>
        <v/>
      </c>
      <c r="C41" s="7"/>
      <c r="D41" s="7"/>
      <c r="E41" s="7"/>
      <c r="F41" s="7"/>
      <c r="G41" s="7"/>
      <c r="H41" s="7"/>
      <c r="I41" s="10"/>
      <c r="J41" s="7"/>
      <c r="K41" s="10"/>
      <c r="L41" s="7"/>
      <c r="M41" s="7"/>
      <c r="N41" s="7"/>
      <c r="O41" s="7"/>
      <c r="P41" s="7"/>
      <c r="Q41" s="7"/>
      <c r="R41" s="2" t="str">
        <f>IF(OR(G41="",SUM(L41:Q41)=0),"",IFERROR(IF(G41*SUM(L41:Q41)&gt;LOOKUP(2,1/((Journal!$C$5:$C$504=A41)*(Journal!$E$5:$E$504=C41)),Journal!$P$5:$P$504),"+",IF(G41*SUM(L41:Q41)&lt;LOOKUP(2,1/((Journal!$C$5:$C$504=A41)*(Journal!$E$5:$E$504=C41)),Journal!$P$5:$P$504),"-","=")),""))</f>
        <v/>
      </c>
      <c r="S41" s="7"/>
      <c r="T41" s="2"/>
      <c r="U41" s="2"/>
      <c r="V41" s="2"/>
      <c r="W41" s="2"/>
      <c r="X41" s="2"/>
      <c r="Y41" s="2"/>
      <c r="Z41" s="2"/>
    </row>
    <row r="42">
      <c r="A42" s="7"/>
      <c r="B42" s="7" t="str">
        <f>IF(A42="","",IFERROR(INDEX(Paramètres!$F$5:$F$104,MATCH(A42,Paramètres!$G$5:$G$104,0)),""))</f>
        <v/>
      </c>
      <c r="C42" s="7"/>
      <c r="D42" s="7"/>
      <c r="E42" s="7"/>
      <c r="F42" s="7"/>
      <c r="G42" s="7"/>
      <c r="H42" s="7"/>
      <c r="I42" s="10"/>
      <c r="J42" s="7"/>
      <c r="K42" s="10"/>
      <c r="L42" s="7"/>
      <c r="M42" s="7"/>
      <c r="N42" s="7"/>
      <c r="O42" s="7"/>
      <c r="P42" s="7"/>
      <c r="Q42" s="7"/>
      <c r="R42" s="2" t="str">
        <f>IF(OR(G42="",SUM(L42:Q42)=0),"",IFERROR(IF(G42*SUM(L42:Q42)&gt;LOOKUP(2,1/((Journal!$C$5:$C$504=A42)*(Journal!$E$5:$E$504=C42)),Journal!$P$5:$P$504),"+",IF(G42*SUM(L42:Q42)&lt;LOOKUP(2,1/((Journal!$C$5:$C$504=A42)*(Journal!$E$5:$E$504=C42)),Journal!$P$5:$P$504),"-","=")),""))</f>
        <v/>
      </c>
      <c r="S42" s="7"/>
      <c r="T42" s="2"/>
      <c r="U42" s="2"/>
      <c r="V42" s="2"/>
      <c r="W42" s="2"/>
      <c r="X42" s="2"/>
      <c r="Y42" s="2"/>
      <c r="Z42" s="2"/>
    </row>
    <row r="43">
      <c r="A43" s="7"/>
      <c r="B43" s="7" t="str">
        <f>IF(A43="","",IFERROR(INDEX(Paramètres!$F$5:$F$104,MATCH(A43,Paramètres!$G$5:$G$104,0)),""))</f>
        <v/>
      </c>
      <c r="C43" s="7"/>
      <c r="D43" s="7"/>
      <c r="E43" s="7"/>
      <c r="F43" s="7"/>
      <c r="G43" s="7"/>
      <c r="H43" s="7"/>
      <c r="I43" s="10"/>
      <c r="J43" s="7"/>
      <c r="K43" s="10"/>
      <c r="L43" s="7"/>
      <c r="M43" s="7"/>
      <c r="N43" s="7"/>
      <c r="O43" s="7"/>
      <c r="P43" s="7"/>
      <c r="Q43" s="7"/>
      <c r="R43" s="2" t="str">
        <f>IF(OR(G43="",SUM(L43:Q43)=0),"",IFERROR(IF(G43*SUM(L43:Q43)&gt;LOOKUP(2,1/((Journal!$C$5:$C$504=A43)*(Journal!$E$5:$E$504=C43)),Journal!$P$5:$P$504),"+",IF(G43*SUM(L43:Q43)&lt;LOOKUP(2,1/((Journal!$C$5:$C$504=A43)*(Journal!$E$5:$E$504=C43)),Journal!$P$5:$P$504),"-","=")),""))</f>
        <v/>
      </c>
      <c r="S43" s="7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6" t="s">
        <v>153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5.5">
      <c r="A47" s="3" t="s">
        <v>31</v>
      </c>
      <c r="B47" s="3" t="s">
        <v>133</v>
      </c>
      <c r="C47" s="3" t="s">
        <v>134</v>
      </c>
      <c r="D47" s="3" t="s">
        <v>135</v>
      </c>
      <c r="E47" s="3" t="s">
        <v>136</v>
      </c>
      <c r="F47" s="3" t="s">
        <v>137</v>
      </c>
      <c r="G47" s="3" t="s">
        <v>138</v>
      </c>
      <c r="H47" s="3" t="s">
        <v>139</v>
      </c>
      <c r="I47" s="3" t="s">
        <v>140</v>
      </c>
      <c r="J47" s="3" t="s">
        <v>141</v>
      </c>
      <c r="K47" s="3" t="s">
        <v>142</v>
      </c>
      <c r="L47" s="3" t="s">
        <v>143</v>
      </c>
      <c r="M47" s="3" t="s">
        <v>144</v>
      </c>
      <c r="N47" s="3" t="s">
        <v>145</v>
      </c>
      <c r="O47" s="3" t="s">
        <v>146</v>
      </c>
      <c r="P47" s="3" t="s">
        <v>147</v>
      </c>
      <c r="Q47" s="3" t="s">
        <v>148</v>
      </c>
      <c r="R47" s="3" t="s">
        <v>149</v>
      </c>
      <c r="S47" s="3" t="s">
        <v>150</v>
      </c>
      <c r="T47" s="2"/>
      <c r="U47" s="2"/>
      <c r="V47" s="2"/>
      <c r="W47" s="2"/>
      <c r="X47" s="2"/>
      <c r="Y47" s="2"/>
      <c r="Z47" s="2"/>
    </row>
    <row r="48">
      <c r="A48" s="7"/>
      <c r="B48" s="7" t="str">
        <f>IF(A48="","",IFERROR(INDEX(Paramètres!$F$5:$F$104,MATCH(A48,Paramètres!$G$5:$G$104,0)),""))</f>
        <v/>
      </c>
      <c r="C48" s="7"/>
      <c r="D48" s="7"/>
      <c r="E48" s="7"/>
      <c r="F48" s="7"/>
      <c r="G48" s="7"/>
      <c r="H48" s="7"/>
      <c r="I48" s="10"/>
      <c r="J48" s="7"/>
      <c r="K48" s="10"/>
      <c r="L48" s="7"/>
      <c r="M48" s="7"/>
      <c r="N48" s="7"/>
      <c r="O48" s="7"/>
      <c r="P48" s="7"/>
      <c r="Q48" s="7"/>
      <c r="R48" s="2" t="str">
        <f>IF(OR(G48="",SUM(L48:Q48)=0),"",IFERROR(IF(G48*SUM(L48:Q48)&gt;LOOKUP(2,1/((Journal!$C$5:$C$504=A48)*(Journal!$E$5:$E$504=C48)),Journal!$P$5:$P$504),"+",IF(G48*SUM(L48:Q48)&lt;LOOKUP(2,1/((Journal!$C$5:$C$504=A48)*(Journal!$E$5:$E$504=C48)),Journal!$P$5:$P$504),"-","=")),""))</f>
        <v/>
      </c>
      <c r="S48" s="7"/>
      <c r="T48" s="2"/>
      <c r="U48" s="2"/>
      <c r="V48" s="2"/>
      <c r="W48" s="2"/>
      <c r="X48" s="2"/>
      <c r="Y48" s="2"/>
      <c r="Z48" s="2"/>
    </row>
    <row r="49">
      <c r="A49" s="7"/>
      <c r="B49" s="7" t="str">
        <f>IF(A49="","",IFERROR(INDEX(Paramètres!$F$5:$F$104,MATCH(A49,Paramètres!$G$5:$G$104,0)),""))</f>
        <v/>
      </c>
      <c r="C49" s="7"/>
      <c r="D49" s="7"/>
      <c r="E49" s="7"/>
      <c r="F49" s="7"/>
      <c r="G49" s="7"/>
      <c r="H49" s="7"/>
      <c r="I49" s="10"/>
      <c r="J49" s="7"/>
      <c r="K49" s="10"/>
      <c r="L49" s="7"/>
      <c r="M49" s="7"/>
      <c r="N49" s="7"/>
      <c r="O49" s="7"/>
      <c r="P49" s="7"/>
      <c r="Q49" s="7"/>
      <c r="R49" s="2" t="str">
        <f>IF(OR(G49="",SUM(L49:Q49)=0),"",IFERROR(IF(G49*SUM(L49:Q49)&gt;LOOKUP(2,1/((Journal!$C$5:$C$504=A49)*(Journal!$E$5:$E$504=C49)),Journal!$P$5:$P$504),"+",IF(G49*SUM(L49:Q49)&lt;LOOKUP(2,1/((Journal!$C$5:$C$504=A49)*(Journal!$E$5:$E$504=C49)),Journal!$P$5:$P$504),"-","=")),""))</f>
        <v/>
      </c>
      <c r="S49" s="7"/>
      <c r="T49" s="2"/>
      <c r="U49" s="2"/>
      <c r="V49" s="2"/>
      <c r="W49" s="2"/>
      <c r="X49" s="2"/>
      <c r="Y49" s="2"/>
      <c r="Z49" s="2"/>
    </row>
    <row r="50">
      <c r="A50" s="7"/>
      <c r="B50" s="7" t="str">
        <f>IF(A50="","",IFERROR(INDEX(Paramètres!$F$5:$F$104,MATCH(A50,Paramètres!$G$5:$G$104,0)),""))</f>
        <v/>
      </c>
      <c r="C50" s="7"/>
      <c r="D50" s="7"/>
      <c r="E50" s="7"/>
      <c r="F50" s="7"/>
      <c r="G50" s="7"/>
      <c r="H50" s="7"/>
      <c r="I50" s="10"/>
      <c r="J50" s="7"/>
      <c r="K50" s="10"/>
      <c r="L50" s="7"/>
      <c r="M50" s="7"/>
      <c r="N50" s="7"/>
      <c r="O50" s="7"/>
      <c r="P50" s="7"/>
      <c r="Q50" s="7"/>
      <c r="R50" s="2" t="str">
        <f>IF(OR(G50="",SUM(L50:Q50)=0),"",IFERROR(IF(G50*SUM(L50:Q50)&gt;LOOKUP(2,1/((Journal!$C$5:$C$504=A50)*(Journal!$E$5:$E$504=C50)),Journal!$P$5:$P$504),"+",IF(G50*SUM(L50:Q50)&lt;LOOKUP(2,1/((Journal!$C$5:$C$504=A50)*(Journal!$E$5:$E$504=C50)),Journal!$P$5:$P$504),"-","=")),""))</f>
        <v/>
      </c>
      <c r="S50" s="7"/>
      <c r="T50" s="2"/>
      <c r="U50" s="2"/>
      <c r="V50" s="2"/>
      <c r="W50" s="2"/>
      <c r="X50" s="2"/>
      <c r="Y50" s="2"/>
      <c r="Z50" s="2"/>
    </row>
    <row r="51">
      <c r="A51" s="7"/>
      <c r="B51" s="7" t="str">
        <f>IF(A51="","",IFERROR(INDEX(Paramètres!$F$5:$F$104,MATCH(A51,Paramètres!$G$5:$G$104,0)),""))</f>
        <v/>
      </c>
      <c r="C51" s="7"/>
      <c r="D51" s="7"/>
      <c r="E51" s="7"/>
      <c r="F51" s="7"/>
      <c r="G51" s="7"/>
      <c r="H51" s="7"/>
      <c r="I51" s="10"/>
      <c r="J51" s="7"/>
      <c r="K51" s="10"/>
      <c r="L51" s="7"/>
      <c r="M51" s="7"/>
      <c r="N51" s="7"/>
      <c r="O51" s="7"/>
      <c r="P51" s="7"/>
      <c r="Q51" s="7"/>
      <c r="R51" s="2" t="str">
        <f>IF(OR(G51="",SUM(L51:Q51)=0),"",IFERROR(IF(G51*SUM(L51:Q51)&gt;LOOKUP(2,1/((Journal!$C$5:$C$504=A51)*(Journal!$E$5:$E$504=C51)),Journal!$P$5:$P$504),"+",IF(G51*SUM(L51:Q51)&lt;LOOKUP(2,1/((Journal!$C$5:$C$504=A51)*(Journal!$E$5:$E$504=C51)),Journal!$P$5:$P$504),"-","=")),""))</f>
        <v/>
      </c>
      <c r="S51" s="7"/>
      <c r="T51" s="2"/>
      <c r="U51" s="2"/>
      <c r="V51" s="2"/>
      <c r="W51" s="2"/>
      <c r="X51" s="2"/>
      <c r="Y51" s="2"/>
      <c r="Z51" s="2"/>
    </row>
    <row r="52">
      <c r="A52" s="7"/>
      <c r="B52" s="7" t="str">
        <f>IF(A52="","",IFERROR(INDEX(Paramètres!$F$5:$F$104,MATCH(A52,Paramètres!$G$5:$G$104,0)),""))</f>
        <v/>
      </c>
      <c r="C52" s="7"/>
      <c r="D52" s="7"/>
      <c r="E52" s="7"/>
      <c r="F52" s="7"/>
      <c r="G52" s="7"/>
      <c r="H52" s="7"/>
      <c r="I52" s="10"/>
      <c r="J52" s="7"/>
      <c r="K52" s="10"/>
      <c r="L52" s="7"/>
      <c r="M52" s="7"/>
      <c r="N52" s="7"/>
      <c r="O52" s="7"/>
      <c r="P52" s="7"/>
      <c r="Q52" s="7"/>
      <c r="R52" s="2" t="str">
        <f>IF(OR(G52="",SUM(L52:Q52)=0),"",IFERROR(IF(G52*SUM(L52:Q52)&gt;LOOKUP(2,1/((Journal!$C$5:$C$504=A52)*(Journal!$E$5:$E$504=C52)),Journal!$P$5:$P$504),"+",IF(G52*SUM(L52:Q52)&lt;LOOKUP(2,1/((Journal!$C$5:$C$504=A52)*(Journal!$E$5:$E$504=C52)),Journal!$P$5:$P$504),"-","=")),""))</f>
        <v/>
      </c>
      <c r="S52" s="7"/>
      <c r="T52" s="2"/>
      <c r="U52" s="2"/>
      <c r="V52" s="2"/>
      <c r="W52" s="2"/>
      <c r="X52" s="2"/>
      <c r="Y52" s="2"/>
      <c r="Z52" s="2"/>
    </row>
    <row r="53">
      <c r="A53" s="7"/>
      <c r="B53" s="7" t="str">
        <f>IF(A53="","",IFERROR(INDEX(Paramètres!$F$5:$F$104,MATCH(A53,Paramètres!$G$5:$G$104,0)),""))</f>
        <v/>
      </c>
      <c r="C53" s="7"/>
      <c r="D53" s="7"/>
      <c r="E53" s="7"/>
      <c r="F53" s="7"/>
      <c r="G53" s="7"/>
      <c r="H53" s="7"/>
      <c r="I53" s="10"/>
      <c r="J53" s="7"/>
      <c r="K53" s="10"/>
      <c r="L53" s="7"/>
      <c r="M53" s="7"/>
      <c r="N53" s="7"/>
      <c r="O53" s="7"/>
      <c r="P53" s="7"/>
      <c r="Q53" s="7"/>
      <c r="R53" s="2" t="str">
        <f>IF(OR(G53="",SUM(L53:Q53)=0),"",IFERROR(IF(G53*SUM(L53:Q53)&gt;LOOKUP(2,1/((Journal!$C$5:$C$504=A53)*(Journal!$E$5:$E$504=C53)),Journal!$P$5:$P$504),"+",IF(G53*SUM(L53:Q53)&lt;LOOKUP(2,1/((Journal!$C$5:$C$504=A53)*(Journal!$E$5:$E$504=C53)),Journal!$P$5:$P$504),"-","=")),""))</f>
        <v/>
      </c>
      <c r="S53" s="7"/>
      <c r="T53" s="2"/>
      <c r="U53" s="2"/>
      <c r="V53" s="2"/>
      <c r="W53" s="2"/>
      <c r="X53" s="2"/>
      <c r="Y53" s="2"/>
      <c r="Z53" s="2"/>
    </row>
    <row r="54">
      <c r="A54" s="7"/>
      <c r="B54" s="7" t="str">
        <f>IF(A54="","",IFERROR(INDEX(Paramètres!$F$5:$F$104,MATCH(A54,Paramètres!$G$5:$G$104,0)),""))</f>
        <v/>
      </c>
      <c r="C54" s="7"/>
      <c r="D54" s="7"/>
      <c r="E54" s="7"/>
      <c r="F54" s="7"/>
      <c r="G54" s="7"/>
      <c r="H54" s="7"/>
      <c r="I54" s="10"/>
      <c r="J54" s="7"/>
      <c r="K54" s="10"/>
      <c r="L54" s="7"/>
      <c r="M54" s="7"/>
      <c r="N54" s="7"/>
      <c r="O54" s="7"/>
      <c r="P54" s="7"/>
      <c r="Q54" s="7"/>
      <c r="R54" s="2" t="str">
        <f>IF(OR(G54="",SUM(L54:Q54)=0),"",IFERROR(IF(G54*SUM(L54:Q54)&gt;LOOKUP(2,1/((Journal!$C$5:$C$504=A54)*(Journal!$E$5:$E$504=C54)),Journal!$P$5:$P$504),"+",IF(G54*SUM(L54:Q54)&lt;LOOKUP(2,1/((Journal!$C$5:$C$504=A54)*(Journal!$E$5:$E$504=C54)),Journal!$P$5:$P$504),"-","=")),""))</f>
        <v/>
      </c>
      <c r="S54" s="7"/>
      <c r="T54" s="2"/>
      <c r="U54" s="2"/>
      <c r="V54" s="2"/>
      <c r="W54" s="2"/>
      <c r="X54" s="2"/>
      <c r="Y54" s="2"/>
      <c r="Z54" s="2"/>
    </row>
    <row r="55">
      <c r="A55" s="7"/>
      <c r="B55" s="7" t="str">
        <f>IF(A55="","",IFERROR(INDEX(Paramètres!$F$5:$F$104,MATCH(A55,Paramètres!$G$5:$G$104,0)),""))</f>
        <v/>
      </c>
      <c r="C55" s="7"/>
      <c r="D55" s="7"/>
      <c r="E55" s="7"/>
      <c r="F55" s="7"/>
      <c r="G55" s="7"/>
      <c r="H55" s="7"/>
      <c r="I55" s="10"/>
      <c r="J55" s="7"/>
      <c r="K55" s="10"/>
      <c r="L55" s="7"/>
      <c r="M55" s="7"/>
      <c r="N55" s="7"/>
      <c r="O55" s="7"/>
      <c r="P55" s="7"/>
      <c r="Q55" s="7"/>
      <c r="R55" s="2" t="str">
        <f>IF(OR(G55="",SUM(L55:Q55)=0),"",IFERROR(IF(G55*SUM(L55:Q55)&gt;LOOKUP(2,1/((Journal!$C$5:$C$504=A55)*(Journal!$E$5:$E$504=C55)),Journal!$P$5:$P$504),"+",IF(G55*SUM(L55:Q55)&lt;LOOKUP(2,1/((Journal!$C$5:$C$504=A55)*(Journal!$E$5:$E$504=C55)),Journal!$P$5:$P$504),"-","=")),""))</f>
        <v/>
      </c>
      <c r="S55" s="7"/>
      <c r="T55" s="2"/>
      <c r="U55" s="2"/>
      <c r="V55" s="2"/>
      <c r="W55" s="2"/>
      <c r="X55" s="2"/>
      <c r="Y55" s="2"/>
      <c r="Z55" s="2"/>
    </row>
    <row r="56">
      <c r="A56" s="7"/>
      <c r="B56" s="7" t="str">
        <f>IF(A56="","",IFERROR(INDEX(Paramètres!$F$5:$F$104,MATCH(A56,Paramètres!$G$5:$G$104,0)),""))</f>
        <v/>
      </c>
      <c r="C56" s="7"/>
      <c r="D56" s="7"/>
      <c r="E56" s="7"/>
      <c r="F56" s="7"/>
      <c r="G56" s="7"/>
      <c r="H56" s="7"/>
      <c r="I56" s="10"/>
      <c r="J56" s="7"/>
      <c r="K56" s="10"/>
      <c r="L56" s="7"/>
      <c r="M56" s="7"/>
      <c r="N56" s="7"/>
      <c r="O56" s="7"/>
      <c r="P56" s="7"/>
      <c r="Q56" s="7"/>
      <c r="R56" s="2" t="str">
        <f>IF(OR(G56="",SUM(L56:Q56)=0),"",IFERROR(IF(G56*SUM(L56:Q56)&gt;LOOKUP(2,1/((Journal!$C$5:$C$504=A56)*(Journal!$E$5:$E$504=C56)),Journal!$P$5:$P$504),"+",IF(G56*SUM(L56:Q56)&lt;LOOKUP(2,1/((Journal!$C$5:$C$504=A56)*(Journal!$E$5:$E$504=C56)),Journal!$P$5:$P$504),"-","=")),""))</f>
        <v/>
      </c>
      <c r="S56" s="7"/>
      <c r="T56" s="2"/>
      <c r="U56" s="2"/>
      <c r="V56" s="2"/>
      <c r="W56" s="2"/>
      <c r="X56" s="2"/>
      <c r="Y56" s="2"/>
      <c r="Z56" s="2"/>
    </row>
    <row r="57">
      <c r="A57" s="7"/>
      <c r="B57" s="7" t="str">
        <f>IF(A57="","",IFERROR(INDEX(Paramètres!$F$5:$F$104,MATCH(A57,Paramètres!$G$5:$G$104,0)),""))</f>
        <v/>
      </c>
      <c r="C57" s="7"/>
      <c r="D57" s="7"/>
      <c r="E57" s="7"/>
      <c r="F57" s="7"/>
      <c r="G57" s="7"/>
      <c r="H57" s="7"/>
      <c r="I57" s="10"/>
      <c r="J57" s="7"/>
      <c r="K57" s="10"/>
      <c r="L57" s="7"/>
      <c r="M57" s="7"/>
      <c r="N57" s="7"/>
      <c r="O57" s="7"/>
      <c r="P57" s="7"/>
      <c r="Q57" s="7"/>
      <c r="R57" s="2" t="str">
        <f>IF(OR(G57="",SUM(L57:Q57)=0),"",IFERROR(IF(G57*SUM(L57:Q57)&gt;LOOKUP(2,1/((Journal!$C$5:$C$504=A57)*(Journal!$E$5:$E$504=C57)),Journal!$P$5:$P$504),"+",IF(G57*SUM(L57:Q57)&lt;LOOKUP(2,1/((Journal!$C$5:$C$504=A57)*(Journal!$E$5:$E$504=C57)),Journal!$P$5:$P$504),"-","=")),""))</f>
        <v/>
      </c>
      <c r="S57" s="7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6" t="s">
        <v>154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5.5">
      <c r="A61" s="3" t="s">
        <v>31</v>
      </c>
      <c r="B61" s="3" t="s">
        <v>133</v>
      </c>
      <c r="C61" s="3" t="s">
        <v>134</v>
      </c>
      <c r="D61" s="3" t="s">
        <v>135</v>
      </c>
      <c r="E61" s="3" t="s">
        <v>136</v>
      </c>
      <c r="F61" s="3" t="s">
        <v>137</v>
      </c>
      <c r="G61" s="3" t="s">
        <v>138</v>
      </c>
      <c r="H61" s="3" t="s">
        <v>139</v>
      </c>
      <c r="I61" s="3" t="s">
        <v>140</v>
      </c>
      <c r="J61" s="3" t="s">
        <v>141</v>
      </c>
      <c r="K61" s="3" t="s">
        <v>142</v>
      </c>
      <c r="L61" s="3" t="s">
        <v>143</v>
      </c>
      <c r="M61" s="3" t="s">
        <v>144</v>
      </c>
      <c r="N61" s="3" t="s">
        <v>145</v>
      </c>
      <c r="O61" s="3" t="s">
        <v>146</v>
      </c>
      <c r="P61" s="3" t="s">
        <v>147</v>
      </c>
      <c r="Q61" s="3" t="s">
        <v>148</v>
      </c>
      <c r="R61" s="3" t="s">
        <v>149</v>
      </c>
      <c r="S61" s="3" t="s">
        <v>150</v>
      </c>
      <c r="T61" s="2"/>
      <c r="U61" s="2"/>
      <c r="V61" s="2"/>
      <c r="W61" s="2"/>
      <c r="X61" s="2"/>
      <c r="Y61" s="2"/>
      <c r="Z61" s="2"/>
    </row>
    <row r="62">
      <c r="A62" s="7"/>
      <c r="B62" s="7" t="str">
        <f>IF(A62="","",IFERROR(INDEX(Paramètres!$F$5:$F$104,MATCH(A62,Paramètres!$G$5:$G$104,0)),""))</f>
        <v/>
      </c>
      <c r="C62" s="7"/>
      <c r="D62" s="7"/>
      <c r="E62" s="7"/>
      <c r="F62" s="7"/>
      <c r="G62" s="7"/>
      <c r="H62" s="7"/>
      <c r="I62" s="10"/>
      <c r="J62" s="7"/>
      <c r="K62" s="10"/>
      <c r="L62" s="7"/>
      <c r="M62" s="7"/>
      <c r="N62" s="7"/>
      <c r="O62" s="7"/>
      <c r="P62" s="7"/>
      <c r="Q62" s="7"/>
      <c r="R62" s="2" t="str">
        <f>IF(OR(G62="",SUM(L62:Q62)=0),"",IFERROR(IF(G62*SUM(L62:Q62)&gt;LOOKUP(2,1/((Journal!$C$5:$C$504=A62)*(Journal!$E$5:$E$504=C62)),Journal!$P$5:$P$504),"+",IF(G62*SUM(L62:Q62)&lt;LOOKUP(2,1/((Journal!$C$5:$C$504=A62)*(Journal!$E$5:$E$504=C62)),Journal!$P$5:$P$504),"-","=")),""))</f>
        <v/>
      </c>
      <c r="S62" s="7"/>
      <c r="T62" s="2"/>
      <c r="U62" s="2"/>
      <c r="V62" s="2"/>
      <c r="W62" s="2"/>
      <c r="X62" s="2"/>
      <c r="Y62" s="2"/>
      <c r="Z62" s="2"/>
    </row>
    <row r="63">
      <c r="A63" s="7"/>
      <c r="B63" s="7" t="str">
        <f>IF(A63="","",IFERROR(INDEX(Paramètres!$F$5:$F$104,MATCH(A63,Paramètres!$G$5:$G$104,0)),""))</f>
        <v/>
      </c>
      <c r="C63" s="7"/>
      <c r="D63" s="7"/>
      <c r="E63" s="7"/>
      <c r="F63" s="7"/>
      <c r="G63" s="7"/>
      <c r="H63" s="7"/>
      <c r="I63" s="10"/>
      <c r="J63" s="7"/>
      <c r="K63" s="10"/>
      <c r="L63" s="7"/>
      <c r="M63" s="7"/>
      <c r="N63" s="7"/>
      <c r="O63" s="7"/>
      <c r="P63" s="7"/>
      <c r="Q63" s="7"/>
      <c r="R63" s="2" t="str">
        <f>IF(OR(G63="",SUM(L63:Q63)=0),"",IFERROR(IF(G63*SUM(L63:Q63)&gt;LOOKUP(2,1/((Journal!$C$5:$C$504=A63)*(Journal!$E$5:$E$504=C63)),Journal!$P$5:$P$504),"+",IF(G63*SUM(L63:Q63)&lt;LOOKUP(2,1/((Journal!$C$5:$C$504=A63)*(Journal!$E$5:$E$504=C63)),Journal!$P$5:$P$504),"-","=")),""))</f>
        <v/>
      </c>
      <c r="S63" s="7"/>
      <c r="T63" s="2"/>
      <c r="U63" s="2"/>
      <c r="V63" s="2"/>
      <c r="W63" s="2"/>
      <c r="X63" s="2"/>
      <c r="Y63" s="2"/>
      <c r="Z63" s="2"/>
    </row>
    <row r="64">
      <c r="A64" s="7"/>
      <c r="B64" s="7" t="str">
        <f>IF(A64="","",IFERROR(INDEX(Paramètres!$F$5:$F$104,MATCH(A64,Paramètres!$G$5:$G$104,0)),""))</f>
        <v/>
      </c>
      <c r="C64" s="7"/>
      <c r="D64" s="7"/>
      <c r="E64" s="7"/>
      <c r="F64" s="7"/>
      <c r="G64" s="7"/>
      <c r="H64" s="7"/>
      <c r="I64" s="10"/>
      <c r="J64" s="7"/>
      <c r="K64" s="10"/>
      <c r="L64" s="7"/>
      <c r="M64" s="7"/>
      <c r="N64" s="7"/>
      <c r="O64" s="7"/>
      <c r="P64" s="7"/>
      <c r="Q64" s="7"/>
      <c r="R64" s="2" t="str">
        <f>IF(OR(G64="",SUM(L64:Q64)=0),"",IFERROR(IF(G64*SUM(L64:Q64)&gt;LOOKUP(2,1/((Journal!$C$5:$C$504=A64)*(Journal!$E$5:$E$504=C64)),Journal!$P$5:$P$504),"+",IF(G64*SUM(L64:Q64)&lt;LOOKUP(2,1/((Journal!$C$5:$C$504=A64)*(Journal!$E$5:$E$504=C64)),Journal!$P$5:$P$504),"-","=")),""))</f>
        <v/>
      </c>
      <c r="S64" s="7"/>
      <c r="T64" s="2"/>
      <c r="U64" s="2"/>
      <c r="V64" s="2"/>
      <c r="W64" s="2"/>
      <c r="X64" s="2"/>
      <c r="Y64" s="2"/>
      <c r="Z64" s="2"/>
    </row>
    <row r="65">
      <c r="A65" s="7"/>
      <c r="B65" s="7" t="str">
        <f>IF(A65="","",IFERROR(INDEX(Paramètres!$F$5:$F$104,MATCH(A65,Paramètres!$G$5:$G$104,0)),""))</f>
        <v/>
      </c>
      <c r="C65" s="7"/>
      <c r="D65" s="7"/>
      <c r="E65" s="7"/>
      <c r="F65" s="7"/>
      <c r="G65" s="7"/>
      <c r="H65" s="7"/>
      <c r="I65" s="10"/>
      <c r="J65" s="7"/>
      <c r="K65" s="10"/>
      <c r="L65" s="7"/>
      <c r="M65" s="7"/>
      <c r="N65" s="7"/>
      <c r="O65" s="7"/>
      <c r="P65" s="7"/>
      <c r="Q65" s="7"/>
      <c r="R65" s="2" t="str">
        <f>IF(OR(G65="",SUM(L65:Q65)=0),"",IFERROR(IF(G65*SUM(L65:Q65)&gt;LOOKUP(2,1/((Journal!$C$5:$C$504=A65)*(Journal!$E$5:$E$504=C65)),Journal!$P$5:$P$504),"+",IF(G65*SUM(L65:Q65)&lt;LOOKUP(2,1/((Journal!$C$5:$C$504=A65)*(Journal!$E$5:$E$504=C65)),Journal!$P$5:$P$504),"-","=")),""))</f>
        <v/>
      </c>
      <c r="S65" s="7"/>
      <c r="T65" s="2"/>
      <c r="U65" s="2"/>
      <c r="V65" s="2"/>
      <c r="W65" s="2"/>
      <c r="X65" s="2"/>
      <c r="Y65" s="2"/>
      <c r="Z65" s="2"/>
    </row>
    <row r="66">
      <c r="A66" s="7"/>
      <c r="B66" s="7" t="str">
        <f>IF(A66="","",IFERROR(INDEX(Paramètres!$F$5:$F$104,MATCH(A66,Paramètres!$G$5:$G$104,0)),""))</f>
        <v/>
      </c>
      <c r="C66" s="7"/>
      <c r="D66" s="7"/>
      <c r="E66" s="7"/>
      <c r="F66" s="7"/>
      <c r="G66" s="7"/>
      <c r="H66" s="7"/>
      <c r="I66" s="10"/>
      <c r="J66" s="7"/>
      <c r="K66" s="10"/>
      <c r="L66" s="7"/>
      <c r="M66" s="7"/>
      <c r="N66" s="7"/>
      <c r="O66" s="7"/>
      <c r="P66" s="7"/>
      <c r="Q66" s="7"/>
      <c r="R66" s="2" t="str">
        <f>IF(OR(G66="",SUM(L66:Q66)=0),"",IFERROR(IF(G66*SUM(L66:Q66)&gt;LOOKUP(2,1/((Journal!$C$5:$C$504=A66)*(Journal!$E$5:$E$504=C66)),Journal!$P$5:$P$504),"+",IF(G66*SUM(L66:Q66)&lt;LOOKUP(2,1/((Journal!$C$5:$C$504=A66)*(Journal!$E$5:$E$504=C66)),Journal!$P$5:$P$504),"-","=")),""))</f>
        <v/>
      </c>
      <c r="S66" s="7"/>
      <c r="T66" s="2"/>
      <c r="U66" s="2"/>
      <c r="V66" s="2"/>
      <c r="W66" s="2"/>
      <c r="X66" s="2"/>
      <c r="Y66" s="2"/>
      <c r="Z66" s="2"/>
    </row>
    <row r="67">
      <c r="A67" s="7"/>
      <c r="B67" s="7" t="str">
        <f>IF(A67="","",IFERROR(INDEX(Paramètres!$F$5:$F$104,MATCH(A67,Paramètres!$G$5:$G$104,0)),""))</f>
        <v/>
      </c>
      <c r="C67" s="7"/>
      <c r="D67" s="7"/>
      <c r="E67" s="7"/>
      <c r="F67" s="7"/>
      <c r="G67" s="7"/>
      <c r="H67" s="7"/>
      <c r="I67" s="10"/>
      <c r="J67" s="7"/>
      <c r="K67" s="10"/>
      <c r="L67" s="7"/>
      <c r="M67" s="7"/>
      <c r="N67" s="7"/>
      <c r="O67" s="7"/>
      <c r="P67" s="7"/>
      <c r="Q67" s="7"/>
      <c r="R67" s="2" t="str">
        <f>IF(OR(G67="",SUM(L67:Q67)=0),"",IFERROR(IF(G67*SUM(L67:Q67)&gt;LOOKUP(2,1/((Journal!$C$5:$C$504=A67)*(Journal!$E$5:$E$504=C67)),Journal!$P$5:$P$504),"+",IF(G67*SUM(L67:Q67)&lt;LOOKUP(2,1/((Journal!$C$5:$C$504=A67)*(Journal!$E$5:$E$504=C67)),Journal!$P$5:$P$504),"-","=")),""))</f>
        <v/>
      </c>
      <c r="S67" s="7"/>
      <c r="T67" s="2"/>
      <c r="U67" s="2"/>
      <c r="V67" s="2"/>
      <c r="W67" s="2"/>
      <c r="X67" s="2"/>
      <c r="Y67" s="2"/>
      <c r="Z67" s="2"/>
    </row>
    <row r="68">
      <c r="A68" s="7"/>
      <c r="B68" s="7" t="str">
        <f>IF(A68="","",IFERROR(INDEX(Paramètres!$F$5:$F$104,MATCH(A68,Paramètres!$G$5:$G$104,0)),""))</f>
        <v/>
      </c>
      <c r="C68" s="7"/>
      <c r="D68" s="7"/>
      <c r="E68" s="7"/>
      <c r="F68" s="7"/>
      <c r="G68" s="7"/>
      <c r="H68" s="7"/>
      <c r="I68" s="10"/>
      <c r="J68" s="7"/>
      <c r="K68" s="10"/>
      <c r="L68" s="7"/>
      <c r="M68" s="7"/>
      <c r="N68" s="7"/>
      <c r="O68" s="7"/>
      <c r="P68" s="7"/>
      <c r="Q68" s="7"/>
      <c r="R68" s="2" t="str">
        <f>IF(OR(G68="",SUM(L68:Q68)=0),"",IFERROR(IF(G68*SUM(L68:Q68)&gt;LOOKUP(2,1/((Journal!$C$5:$C$504=A68)*(Journal!$E$5:$E$504=C68)),Journal!$P$5:$P$504),"+",IF(G68*SUM(L68:Q68)&lt;LOOKUP(2,1/((Journal!$C$5:$C$504=A68)*(Journal!$E$5:$E$504=C68)),Journal!$P$5:$P$504),"-","=")),""))</f>
        <v/>
      </c>
      <c r="S68" s="7"/>
      <c r="T68" s="2"/>
      <c r="U68" s="2"/>
      <c r="V68" s="2"/>
      <c r="W68" s="2"/>
      <c r="X68" s="2"/>
      <c r="Y68" s="2"/>
      <c r="Z68" s="2"/>
    </row>
    <row r="69">
      <c r="A69" s="7"/>
      <c r="B69" s="7" t="str">
        <f>IF(A69="","",IFERROR(INDEX(Paramètres!$F$5:$F$104,MATCH(A69,Paramètres!$G$5:$G$104,0)),""))</f>
        <v/>
      </c>
      <c r="C69" s="7"/>
      <c r="D69" s="7"/>
      <c r="E69" s="7"/>
      <c r="F69" s="7"/>
      <c r="G69" s="7"/>
      <c r="H69" s="7"/>
      <c r="I69" s="10"/>
      <c r="J69" s="7"/>
      <c r="K69" s="10"/>
      <c r="L69" s="7"/>
      <c r="M69" s="7"/>
      <c r="N69" s="7"/>
      <c r="O69" s="7"/>
      <c r="P69" s="7"/>
      <c r="Q69" s="7"/>
      <c r="R69" s="2" t="str">
        <f>IF(OR(G69="",SUM(L69:Q69)=0),"",IFERROR(IF(G69*SUM(L69:Q69)&gt;LOOKUP(2,1/((Journal!$C$5:$C$504=A69)*(Journal!$E$5:$E$504=C69)),Journal!$P$5:$P$504),"+",IF(G69*SUM(L69:Q69)&lt;LOOKUP(2,1/((Journal!$C$5:$C$504=A69)*(Journal!$E$5:$E$504=C69)),Journal!$P$5:$P$504),"-","=")),""))</f>
        <v/>
      </c>
      <c r="S69" s="7"/>
      <c r="T69" s="2"/>
      <c r="U69" s="2"/>
      <c r="V69" s="2"/>
      <c r="W69" s="2"/>
      <c r="X69" s="2"/>
      <c r="Y69" s="2"/>
      <c r="Z69" s="2"/>
    </row>
    <row r="70">
      <c r="A70" s="7"/>
      <c r="B70" s="7" t="str">
        <f>IF(A70="","",IFERROR(INDEX(Paramètres!$F$5:$F$104,MATCH(A70,Paramètres!$G$5:$G$104,0)),""))</f>
        <v/>
      </c>
      <c r="C70" s="7"/>
      <c r="D70" s="7"/>
      <c r="E70" s="7"/>
      <c r="F70" s="7"/>
      <c r="G70" s="7"/>
      <c r="H70" s="7"/>
      <c r="I70" s="10"/>
      <c r="J70" s="7"/>
      <c r="K70" s="10"/>
      <c r="L70" s="7"/>
      <c r="M70" s="7"/>
      <c r="N70" s="7"/>
      <c r="O70" s="7"/>
      <c r="P70" s="7"/>
      <c r="Q70" s="7"/>
      <c r="R70" s="2" t="str">
        <f>IF(OR(G70="",SUM(L70:Q70)=0),"",IFERROR(IF(G70*SUM(L70:Q70)&gt;LOOKUP(2,1/((Journal!$C$5:$C$504=A70)*(Journal!$E$5:$E$504=C70)),Journal!$P$5:$P$504),"+",IF(G70*SUM(L70:Q70)&lt;LOOKUP(2,1/((Journal!$C$5:$C$504=A70)*(Journal!$E$5:$E$504=C70)),Journal!$P$5:$P$504),"-","=")),""))</f>
        <v/>
      </c>
      <c r="S70" s="7"/>
      <c r="T70" s="2"/>
      <c r="U70" s="2"/>
      <c r="V70" s="2"/>
      <c r="W70" s="2"/>
      <c r="X70" s="2"/>
      <c r="Y70" s="2"/>
      <c r="Z70" s="2"/>
    </row>
    <row r="71">
      <c r="A71" s="7"/>
      <c r="B71" s="7" t="str">
        <f>IF(A71="","",IFERROR(INDEX(Paramètres!$F$5:$F$104,MATCH(A71,Paramètres!$G$5:$G$104,0)),""))</f>
        <v/>
      </c>
      <c r="C71" s="7"/>
      <c r="D71" s="7"/>
      <c r="E71" s="7"/>
      <c r="F71" s="7"/>
      <c r="G71" s="7"/>
      <c r="H71" s="7"/>
      <c r="I71" s="10"/>
      <c r="J71" s="7"/>
      <c r="K71" s="10"/>
      <c r="L71" s="7"/>
      <c r="M71" s="7"/>
      <c r="N71" s="7"/>
      <c r="O71" s="7"/>
      <c r="P71" s="7"/>
      <c r="Q71" s="7"/>
      <c r="R71" s="2" t="str">
        <f>IF(OR(G71="",SUM(L71:Q71)=0),"",IFERROR(IF(G71*SUM(L71:Q71)&gt;LOOKUP(2,1/((Journal!$C$5:$C$504=A71)*(Journal!$E$5:$E$504=C71)),Journal!$P$5:$P$504),"+",IF(G71*SUM(L71:Q71)&lt;LOOKUP(2,1/((Journal!$C$5:$C$504=A71)*(Journal!$E$5:$E$504=C71)),Journal!$P$5:$P$504),"-","=")),""))</f>
        <v/>
      </c>
      <c r="S71" s="7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6" t="s">
        <v>155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 t="s">
        <v>31</v>
      </c>
      <c r="B75" s="3" t="s">
        <v>133</v>
      </c>
      <c r="C75" s="3" t="s">
        <v>134</v>
      </c>
      <c r="D75" s="3" t="s">
        <v>135</v>
      </c>
      <c r="E75" s="3" t="s">
        <v>136</v>
      </c>
      <c r="F75" s="3" t="s">
        <v>137</v>
      </c>
      <c r="G75" s="3" t="s">
        <v>138</v>
      </c>
      <c r="H75" s="3" t="s">
        <v>139</v>
      </c>
      <c r="I75" s="3" t="s">
        <v>140</v>
      </c>
      <c r="J75" s="3" t="s">
        <v>141</v>
      </c>
      <c r="K75" s="3" t="s">
        <v>142</v>
      </c>
      <c r="L75" s="3" t="s">
        <v>143</v>
      </c>
      <c r="M75" s="3" t="s">
        <v>144</v>
      </c>
      <c r="N75" s="3" t="s">
        <v>145</v>
      </c>
      <c r="O75" s="3" t="s">
        <v>146</v>
      </c>
      <c r="P75" s="3" t="s">
        <v>147</v>
      </c>
      <c r="Q75" s="3" t="s">
        <v>148</v>
      </c>
      <c r="R75" s="3" t="s">
        <v>149</v>
      </c>
      <c r="S75" s="3" t="s">
        <v>150</v>
      </c>
      <c r="T75" s="2"/>
      <c r="U75" s="2"/>
      <c r="V75" s="2"/>
      <c r="W75" s="2"/>
      <c r="X75" s="2"/>
      <c r="Y75" s="2"/>
      <c r="Z75" s="2"/>
    </row>
    <row r="76">
      <c r="A76" s="7"/>
      <c r="B76" s="7" t="str">
        <f>IF(A76="","",IFERROR(INDEX(Paramètres!$F$5:$F$104,MATCH(A76,Paramètres!$G$5:$G$104,0)),""))</f>
        <v/>
      </c>
      <c r="C76" s="7"/>
      <c r="D76" s="7"/>
      <c r="E76" s="7"/>
      <c r="F76" s="7"/>
      <c r="G76" s="7"/>
      <c r="H76" s="7"/>
      <c r="I76" s="10"/>
      <c r="J76" s="7"/>
      <c r="K76" s="10"/>
      <c r="L76" s="7"/>
      <c r="M76" s="7"/>
      <c r="N76" s="7"/>
      <c r="O76" s="7"/>
      <c r="P76" s="7"/>
      <c r="Q76" s="7"/>
      <c r="R76" s="2" t="str">
        <f>IF(OR(G76="",SUM(L76:Q76)=0),"",IFERROR(IF(G76*SUM(L76:Q76)&gt;LOOKUP(2,1/((Journal!$C$5:$C$504=A76)*(Journal!$E$5:$E$504=C76)),Journal!$P$5:$P$504),"+",IF(G76*SUM(L76:Q76)&lt;LOOKUP(2,1/((Journal!$C$5:$C$504=A76)*(Journal!$E$5:$E$504=C76)),Journal!$P$5:$P$504),"-","=")),""))</f>
        <v/>
      </c>
      <c r="S76" s="7"/>
      <c r="T76" s="2"/>
      <c r="U76" s="2"/>
      <c r="V76" s="2"/>
      <c r="W76" s="2"/>
      <c r="X76" s="2"/>
      <c r="Y76" s="2"/>
      <c r="Z76" s="2"/>
    </row>
    <row r="77">
      <c r="A77" s="7"/>
      <c r="B77" s="7" t="str">
        <f>IF(A77="","",IFERROR(INDEX(Paramètres!$F$5:$F$104,MATCH(A77,Paramètres!$G$5:$G$104,0)),""))</f>
        <v/>
      </c>
      <c r="C77" s="7"/>
      <c r="D77" s="7"/>
      <c r="E77" s="7"/>
      <c r="F77" s="7"/>
      <c r="G77" s="7"/>
      <c r="H77" s="7"/>
      <c r="I77" s="10"/>
      <c r="J77" s="7"/>
      <c r="K77" s="10"/>
      <c r="L77" s="7"/>
      <c r="M77" s="7"/>
      <c r="N77" s="7"/>
      <c r="O77" s="7"/>
      <c r="P77" s="7"/>
      <c r="Q77" s="7"/>
      <c r="R77" s="2" t="str">
        <f>IF(OR(G77="",SUM(L77:Q77)=0),"",IFERROR(IF(G77*SUM(L77:Q77)&gt;LOOKUP(2,1/((Journal!$C$5:$C$504=A77)*(Journal!$E$5:$E$504=C77)),Journal!$P$5:$P$504),"+",IF(G77*SUM(L77:Q77)&lt;LOOKUP(2,1/((Journal!$C$5:$C$504=A77)*(Journal!$E$5:$E$504=C77)),Journal!$P$5:$P$504),"-","=")),""))</f>
        <v/>
      </c>
      <c r="S77" s="7"/>
      <c r="T77" s="2"/>
      <c r="U77" s="2"/>
      <c r="V77" s="2"/>
      <c r="W77" s="2"/>
      <c r="X77" s="2"/>
      <c r="Y77" s="2"/>
      <c r="Z77" s="2"/>
    </row>
    <row r="78">
      <c r="A78" s="7"/>
      <c r="B78" s="7" t="str">
        <f>IF(A78="","",IFERROR(INDEX(Paramètres!$F$5:$F$104,MATCH(A78,Paramètres!$G$5:$G$104,0)),""))</f>
        <v/>
      </c>
      <c r="C78" s="7"/>
      <c r="D78" s="7"/>
      <c r="E78" s="7"/>
      <c r="F78" s="7"/>
      <c r="G78" s="7"/>
      <c r="H78" s="7"/>
      <c r="I78" s="10"/>
      <c r="J78" s="7"/>
      <c r="K78" s="10"/>
      <c r="L78" s="7"/>
      <c r="M78" s="7"/>
      <c r="N78" s="7"/>
      <c r="O78" s="7"/>
      <c r="P78" s="7"/>
      <c r="Q78" s="7"/>
      <c r="R78" s="2" t="str">
        <f>IF(OR(G78="",SUM(L78:Q78)=0),"",IFERROR(IF(G78*SUM(L78:Q78)&gt;LOOKUP(2,1/((Journal!$C$5:$C$504=A78)*(Journal!$E$5:$E$504=C78)),Journal!$P$5:$P$504),"+",IF(G78*SUM(L78:Q78)&lt;LOOKUP(2,1/((Journal!$C$5:$C$504=A78)*(Journal!$E$5:$E$504=C78)),Journal!$P$5:$P$504),"-","=")),""))</f>
        <v/>
      </c>
      <c r="S78" s="7"/>
      <c r="T78" s="2"/>
      <c r="U78" s="2"/>
      <c r="V78" s="2"/>
      <c r="W78" s="2"/>
      <c r="X78" s="2"/>
      <c r="Y78" s="2"/>
      <c r="Z78" s="2"/>
    </row>
    <row r="79">
      <c r="A79" s="7"/>
      <c r="B79" s="7" t="str">
        <f>IF(A79="","",IFERROR(INDEX(Paramètres!$F$5:$F$104,MATCH(A79,Paramètres!$G$5:$G$104,0)),""))</f>
        <v/>
      </c>
      <c r="C79" s="7"/>
      <c r="D79" s="7"/>
      <c r="E79" s="7"/>
      <c r="F79" s="7"/>
      <c r="G79" s="7"/>
      <c r="H79" s="7"/>
      <c r="I79" s="10"/>
      <c r="J79" s="7"/>
      <c r="K79" s="10"/>
      <c r="L79" s="7"/>
      <c r="M79" s="7"/>
      <c r="N79" s="7"/>
      <c r="O79" s="7"/>
      <c r="P79" s="7"/>
      <c r="Q79" s="7"/>
      <c r="R79" s="2" t="str">
        <f>IF(OR(G79="",SUM(L79:Q79)=0),"",IFERROR(IF(G79*SUM(L79:Q79)&gt;LOOKUP(2,1/((Journal!$C$5:$C$504=A79)*(Journal!$E$5:$E$504=C79)),Journal!$P$5:$P$504),"+",IF(G79*SUM(L79:Q79)&lt;LOOKUP(2,1/((Journal!$C$5:$C$504=A79)*(Journal!$E$5:$E$504=C79)),Journal!$P$5:$P$504),"-","=")),""))</f>
        <v/>
      </c>
      <c r="S79" s="7"/>
      <c r="T79" s="2"/>
      <c r="U79" s="2"/>
      <c r="V79" s="2"/>
      <c r="W79" s="2"/>
      <c r="X79" s="2"/>
      <c r="Y79" s="2"/>
      <c r="Z79" s="2"/>
    </row>
    <row r="80">
      <c r="A80" s="7"/>
      <c r="B80" s="7" t="str">
        <f>IF(A80="","",IFERROR(INDEX(Paramètres!$F$5:$F$104,MATCH(A80,Paramètres!$G$5:$G$104,0)),""))</f>
        <v/>
      </c>
      <c r="C80" s="7"/>
      <c r="D80" s="7"/>
      <c r="E80" s="7"/>
      <c r="F80" s="7"/>
      <c r="G80" s="7"/>
      <c r="H80" s="7"/>
      <c r="I80" s="10"/>
      <c r="J80" s="7"/>
      <c r="K80" s="10"/>
      <c r="L80" s="7"/>
      <c r="M80" s="7"/>
      <c r="N80" s="7"/>
      <c r="O80" s="7"/>
      <c r="P80" s="7"/>
      <c r="Q80" s="7"/>
      <c r="R80" s="2" t="str">
        <f>IF(OR(G80="",SUM(L80:Q80)=0),"",IFERROR(IF(G80*SUM(L80:Q80)&gt;LOOKUP(2,1/((Journal!$C$5:$C$504=A80)*(Journal!$E$5:$E$504=C80)),Journal!$P$5:$P$504),"+",IF(G80*SUM(L80:Q80)&lt;LOOKUP(2,1/((Journal!$C$5:$C$504=A80)*(Journal!$E$5:$E$504=C80)),Journal!$P$5:$P$504),"-","=")),""))</f>
        <v/>
      </c>
      <c r="S80" s="7"/>
      <c r="T80" s="2"/>
      <c r="U80" s="2"/>
      <c r="V80" s="2"/>
      <c r="W80" s="2"/>
      <c r="X80" s="2"/>
      <c r="Y80" s="2"/>
      <c r="Z80" s="2"/>
    </row>
    <row r="81">
      <c r="A81" s="7"/>
      <c r="B81" s="7" t="str">
        <f>IF(A81="","",IFERROR(INDEX(Paramètres!$F$5:$F$104,MATCH(A81,Paramètres!$G$5:$G$104,0)),""))</f>
        <v/>
      </c>
      <c r="C81" s="7"/>
      <c r="D81" s="7"/>
      <c r="E81" s="7"/>
      <c r="F81" s="7"/>
      <c r="G81" s="7"/>
      <c r="H81" s="7"/>
      <c r="I81" s="10"/>
      <c r="J81" s="7"/>
      <c r="K81" s="10"/>
      <c r="L81" s="7"/>
      <c r="M81" s="7"/>
      <c r="N81" s="7"/>
      <c r="O81" s="7"/>
      <c r="P81" s="7"/>
      <c r="Q81" s="7"/>
      <c r="R81" s="2" t="str">
        <f>IF(OR(G81="",SUM(L81:Q81)=0),"",IFERROR(IF(G81*SUM(L81:Q81)&gt;LOOKUP(2,1/((Journal!$C$5:$C$504=A81)*(Journal!$E$5:$E$504=C81)),Journal!$P$5:$P$504),"+",IF(G81*SUM(L81:Q81)&lt;LOOKUP(2,1/((Journal!$C$5:$C$504=A81)*(Journal!$E$5:$E$504=C81)),Journal!$P$5:$P$504),"-","=")),""))</f>
        <v/>
      </c>
      <c r="S81" s="7"/>
      <c r="T81" s="2"/>
      <c r="U81" s="2"/>
      <c r="V81" s="2"/>
      <c r="W81" s="2"/>
      <c r="X81" s="2"/>
      <c r="Y81" s="2"/>
      <c r="Z81" s="2"/>
    </row>
    <row r="82">
      <c r="A82" s="7"/>
      <c r="B82" s="7" t="str">
        <f>IF(A82="","",IFERROR(INDEX(Paramètres!$F$5:$F$104,MATCH(A82,Paramètres!$G$5:$G$104,0)),""))</f>
        <v/>
      </c>
      <c r="C82" s="7"/>
      <c r="D82" s="7"/>
      <c r="E82" s="7"/>
      <c r="F82" s="7"/>
      <c r="G82" s="7"/>
      <c r="H82" s="7"/>
      <c r="I82" s="10"/>
      <c r="J82" s="7"/>
      <c r="K82" s="10"/>
      <c r="L82" s="7"/>
      <c r="M82" s="7"/>
      <c r="N82" s="7"/>
      <c r="O82" s="7"/>
      <c r="P82" s="7"/>
      <c r="Q82" s="7"/>
      <c r="R82" s="2" t="str">
        <f>IF(OR(G82="",SUM(L82:Q82)=0),"",IFERROR(IF(G82*SUM(L82:Q82)&gt;LOOKUP(2,1/((Journal!$C$5:$C$504=A82)*(Journal!$E$5:$E$504=C82)),Journal!$P$5:$P$504),"+",IF(G82*SUM(L82:Q82)&lt;LOOKUP(2,1/((Journal!$C$5:$C$504=A82)*(Journal!$E$5:$E$504=C82)),Journal!$P$5:$P$504),"-","=")),""))</f>
        <v/>
      </c>
      <c r="S82" s="7"/>
      <c r="T82" s="2"/>
      <c r="U82" s="2"/>
      <c r="V82" s="2"/>
      <c r="W82" s="2"/>
      <c r="X82" s="2"/>
      <c r="Y82" s="2"/>
      <c r="Z82" s="2"/>
    </row>
    <row r="83">
      <c r="A83" s="7"/>
      <c r="B83" s="7" t="str">
        <f>IF(A83="","",IFERROR(INDEX(Paramètres!$F$5:$F$104,MATCH(A83,Paramètres!$G$5:$G$104,0)),""))</f>
        <v/>
      </c>
      <c r="C83" s="7"/>
      <c r="D83" s="7"/>
      <c r="E83" s="7"/>
      <c r="F83" s="7"/>
      <c r="G83" s="7"/>
      <c r="H83" s="7"/>
      <c r="I83" s="10"/>
      <c r="J83" s="7"/>
      <c r="K83" s="10"/>
      <c r="L83" s="7"/>
      <c r="M83" s="7"/>
      <c r="N83" s="7"/>
      <c r="O83" s="7"/>
      <c r="P83" s="7"/>
      <c r="Q83" s="7"/>
      <c r="R83" s="2" t="str">
        <f>IF(OR(G83="",SUM(L83:Q83)=0),"",IFERROR(IF(G83*SUM(L83:Q83)&gt;LOOKUP(2,1/((Journal!$C$5:$C$504=A83)*(Journal!$E$5:$E$504=C83)),Journal!$P$5:$P$504),"+",IF(G83*SUM(L83:Q83)&lt;LOOKUP(2,1/((Journal!$C$5:$C$504=A83)*(Journal!$E$5:$E$504=C83)),Journal!$P$5:$P$504),"-","=")),""))</f>
        <v/>
      </c>
      <c r="S83" s="7"/>
      <c r="T83" s="2"/>
      <c r="U83" s="2"/>
      <c r="V83" s="2"/>
      <c r="W83" s="2"/>
      <c r="X83" s="2"/>
      <c r="Y83" s="2"/>
      <c r="Z83" s="2"/>
    </row>
    <row r="84">
      <c r="A84" s="7"/>
      <c r="B84" s="7" t="str">
        <f>IF(A84="","",IFERROR(INDEX(Paramètres!$F$5:$F$104,MATCH(A84,Paramètres!$G$5:$G$104,0)),""))</f>
        <v/>
      </c>
      <c r="C84" s="7"/>
      <c r="D84" s="7"/>
      <c r="E84" s="7"/>
      <c r="F84" s="7"/>
      <c r="G84" s="7"/>
      <c r="H84" s="7"/>
      <c r="I84" s="10"/>
      <c r="J84" s="7"/>
      <c r="K84" s="10"/>
      <c r="L84" s="7"/>
      <c r="M84" s="7"/>
      <c r="N84" s="7"/>
      <c r="O84" s="7"/>
      <c r="P84" s="7"/>
      <c r="Q84" s="7"/>
      <c r="R84" s="2" t="str">
        <f>IF(OR(G84="",SUM(L84:Q84)=0),"",IFERROR(IF(G84*SUM(L84:Q84)&gt;LOOKUP(2,1/((Journal!$C$5:$C$504=A84)*(Journal!$E$5:$E$504=C84)),Journal!$P$5:$P$504),"+",IF(G84*SUM(L84:Q84)&lt;LOOKUP(2,1/((Journal!$C$5:$C$504=A84)*(Journal!$E$5:$E$504=C84)),Journal!$P$5:$P$504),"-","=")),""))</f>
        <v/>
      </c>
      <c r="S84" s="7"/>
      <c r="T84" s="2"/>
      <c r="U84" s="2"/>
      <c r="V84" s="2"/>
      <c r="W84" s="2"/>
      <c r="X84" s="2"/>
      <c r="Y84" s="2"/>
      <c r="Z84" s="2"/>
    </row>
    <row r="85">
      <c r="A85" s="7"/>
      <c r="B85" s="7" t="str">
        <f>IF(A85="","",IFERROR(INDEX(Paramètres!$F$5:$F$104,MATCH(A85,Paramètres!$G$5:$G$104,0)),""))</f>
        <v/>
      </c>
      <c r="C85" s="7"/>
      <c r="D85" s="7"/>
      <c r="E85" s="7"/>
      <c r="F85" s="7"/>
      <c r="G85" s="7"/>
      <c r="H85" s="7"/>
      <c r="I85" s="10"/>
      <c r="J85" s="7"/>
      <c r="K85" s="10"/>
      <c r="L85" s="7"/>
      <c r="M85" s="7"/>
      <c r="N85" s="7"/>
      <c r="O85" s="7"/>
      <c r="P85" s="7"/>
      <c r="Q85" s="7"/>
      <c r="R85" s="2" t="str">
        <f>IF(OR(G85="",SUM(L85:Q85)=0),"",IFERROR(IF(G85*SUM(L85:Q85)&gt;LOOKUP(2,1/((Journal!$C$5:$C$504=A85)*(Journal!$E$5:$E$504=C85)),Journal!$P$5:$P$504),"+",IF(G85*SUM(L85:Q85)&lt;LOOKUP(2,1/((Journal!$C$5:$C$504=A85)*(Journal!$E$5:$E$504=C85)),Journal!$P$5:$P$504),"-","=")),""))</f>
        <v/>
      </c>
      <c r="S85" s="7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6" t="s">
        <v>156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 t="s">
        <v>31</v>
      </c>
      <c r="B89" s="3" t="s">
        <v>133</v>
      </c>
      <c r="C89" s="3" t="s">
        <v>134</v>
      </c>
      <c r="D89" s="3" t="s">
        <v>135</v>
      </c>
      <c r="E89" s="3" t="s">
        <v>136</v>
      </c>
      <c r="F89" s="3" t="s">
        <v>137</v>
      </c>
      <c r="G89" s="3" t="s">
        <v>138</v>
      </c>
      <c r="H89" s="3" t="s">
        <v>139</v>
      </c>
      <c r="I89" s="3" t="s">
        <v>140</v>
      </c>
      <c r="J89" s="3" t="s">
        <v>141</v>
      </c>
      <c r="K89" s="3" t="s">
        <v>142</v>
      </c>
      <c r="L89" s="3" t="s">
        <v>143</v>
      </c>
      <c r="M89" s="3" t="s">
        <v>144</v>
      </c>
      <c r="N89" s="3" t="s">
        <v>145</v>
      </c>
      <c r="O89" s="3" t="s">
        <v>146</v>
      </c>
      <c r="P89" s="3" t="s">
        <v>147</v>
      </c>
      <c r="Q89" s="3" t="s">
        <v>148</v>
      </c>
      <c r="R89" s="3" t="s">
        <v>149</v>
      </c>
      <c r="S89" s="3" t="s">
        <v>150</v>
      </c>
      <c r="T89" s="2"/>
      <c r="U89" s="2"/>
      <c r="V89" s="2"/>
      <c r="W89" s="2"/>
      <c r="X89" s="2"/>
      <c r="Y89" s="2"/>
      <c r="Z89" s="2"/>
    </row>
    <row r="90">
      <c r="A90" s="7"/>
      <c r="B90" s="7" t="str">
        <f>IF(A90="","",IFERROR(INDEX(Paramètres!$F$5:$F$104,MATCH(A90,Paramètres!$G$5:$G$104,0)),""))</f>
        <v/>
      </c>
      <c r="C90" s="7"/>
      <c r="D90" s="7"/>
      <c r="E90" s="7"/>
      <c r="F90" s="7"/>
      <c r="G90" s="7"/>
      <c r="H90" s="7"/>
      <c r="I90" s="10"/>
      <c r="J90" s="7"/>
      <c r="K90" s="10"/>
      <c r="L90" s="7"/>
      <c r="M90" s="7"/>
      <c r="N90" s="7"/>
      <c r="O90" s="7"/>
      <c r="P90" s="7"/>
      <c r="Q90" s="7"/>
      <c r="R90" s="2" t="str">
        <f>IF(OR(G90="",SUM(L90:Q90)=0),"",IFERROR(IF(G90*SUM(L90:Q90)&gt;LOOKUP(2,1/((Journal!$C$5:$C$504=A90)*(Journal!$E$5:$E$504=C90)),Journal!$P$5:$P$504),"+",IF(G90*SUM(L90:Q90)&lt;LOOKUP(2,1/((Journal!$C$5:$C$504=A90)*(Journal!$E$5:$E$504=C90)),Journal!$P$5:$P$504),"-","=")),""))</f>
        <v/>
      </c>
      <c r="S90" s="7"/>
      <c r="T90" s="2"/>
      <c r="U90" s="2"/>
      <c r="V90" s="2"/>
      <c r="W90" s="2"/>
      <c r="X90" s="2"/>
      <c r="Y90" s="2"/>
      <c r="Z90" s="2"/>
    </row>
    <row r="91">
      <c r="A91" s="7"/>
      <c r="B91" s="7" t="str">
        <f>IF(A91="","",IFERROR(INDEX(Paramètres!$F$5:$F$104,MATCH(A91,Paramètres!$G$5:$G$104,0)),""))</f>
        <v/>
      </c>
      <c r="C91" s="7"/>
      <c r="D91" s="7"/>
      <c r="E91" s="7"/>
      <c r="F91" s="7"/>
      <c r="G91" s="7"/>
      <c r="H91" s="7"/>
      <c r="I91" s="10"/>
      <c r="J91" s="7"/>
      <c r="K91" s="10"/>
      <c r="L91" s="7"/>
      <c r="M91" s="7"/>
      <c r="N91" s="7"/>
      <c r="O91" s="7"/>
      <c r="P91" s="7"/>
      <c r="Q91" s="7"/>
      <c r="R91" s="2" t="str">
        <f>IF(OR(G91="",SUM(L91:Q91)=0),"",IFERROR(IF(G91*SUM(L91:Q91)&gt;LOOKUP(2,1/((Journal!$C$5:$C$504=A91)*(Journal!$E$5:$E$504=C91)),Journal!$P$5:$P$504),"+",IF(G91*SUM(L91:Q91)&lt;LOOKUP(2,1/((Journal!$C$5:$C$504=A91)*(Journal!$E$5:$E$504=C91)),Journal!$P$5:$P$504),"-","=")),""))</f>
        <v/>
      </c>
      <c r="S91" s="7"/>
      <c r="T91" s="2"/>
      <c r="U91" s="2"/>
      <c r="V91" s="2"/>
      <c r="W91" s="2"/>
      <c r="X91" s="2"/>
      <c r="Y91" s="2"/>
      <c r="Z91" s="2"/>
    </row>
    <row r="92">
      <c r="A92" s="7"/>
      <c r="B92" s="7" t="str">
        <f>IF(A92="","",IFERROR(INDEX(Paramètres!$F$5:$F$104,MATCH(A92,Paramètres!$G$5:$G$104,0)),""))</f>
        <v/>
      </c>
      <c r="C92" s="7"/>
      <c r="D92" s="7"/>
      <c r="E92" s="7"/>
      <c r="F92" s="7"/>
      <c r="G92" s="7"/>
      <c r="H92" s="7"/>
      <c r="I92" s="10"/>
      <c r="J92" s="7"/>
      <c r="K92" s="10"/>
      <c r="L92" s="7"/>
      <c r="M92" s="7"/>
      <c r="N92" s="7"/>
      <c r="O92" s="7"/>
      <c r="P92" s="7"/>
      <c r="Q92" s="7"/>
      <c r="R92" s="2" t="str">
        <f>IF(OR(G92="",SUM(L92:Q92)=0),"",IFERROR(IF(G92*SUM(L92:Q92)&gt;LOOKUP(2,1/((Journal!$C$5:$C$504=A92)*(Journal!$E$5:$E$504=C92)),Journal!$P$5:$P$504),"+",IF(G92*SUM(L92:Q92)&lt;LOOKUP(2,1/((Journal!$C$5:$C$504=A92)*(Journal!$E$5:$E$504=C92)),Journal!$P$5:$P$504),"-","=")),""))</f>
        <v/>
      </c>
      <c r="S92" s="7"/>
      <c r="T92" s="2"/>
      <c r="U92" s="2"/>
      <c r="V92" s="2"/>
      <c r="W92" s="2"/>
      <c r="X92" s="2"/>
      <c r="Y92" s="2"/>
      <c r="Z92" s="2"/>
    </row>
    <row r="93">
      <c r="A93" s="7"/>
      <c r="B93" s="7" t="str">
        <f>IF(A93="","",IFERROR(INDEX(Paramètres!$F$5:$F$104,MATCH(A93,Paramètres!$G$5:$G$104,0)),""))</f>
        <v/>
      </c>
      <c r="C93" s="7"/>
      <c r="D93" s="7"/>
      <c r="E93" s="7"/>
      <c r="F93" s="7"/>
      <c r="G93" s="7"/>
      <c r="H93" s="7"/>
      <c r="I93" s="10"/>
      <c r="J93" s="7"/>
      <c r="K93" s="10"/>
      <c r="L93" s="7"/>
      <c r="M93" s="7"/>
      <c r="N93" s="7"/>
      <c r="O93" s="7"/>
      <c r="P93" s="7"/>
      <c r="Q93" s="7"/>
      <c r="R93" s="2" t="str">
        <f>IF(OR(G93="",SUM(L93:Q93)=0),"",IFERROR(IF(G93*SUM(L93:Q93)&gt;LOOKUP(2,1/((Journal!$C$5:$C$504=A93)*(Journal!$E$5:$E$504=C93)),Journal!$P$5:$P$504),"+",IF(G93*SUM(L93:Q93)&lt;LOOKUP(2,1/((Journal!$C$5:$C$504=A93)*(Journal!$E$5:$E$504=C93)),Journal!$P$5:$P$504),"-","=")),""))</f>
        <v/>
      </c>
      <c r="S93" s="7"/>
      <c r="T93" s="2"/>
      <c r="U93" s="2"/>
      <c r="V93" s="2"/>
      <c r="W93" s="2"/>
      <c r="X93" s="2"/>
      <c r="Y93" s="2"/>
      <c r="Z93" s="2"/>
    </row>
    <row r="94">
      <c r="A94" s="7"/>
      <c r="B94" s="7" t="str">
        <f>IF(A94="","",IFERROR(INDEX(Paramètres!$F$5:$F$104,MATCH(A94,Paramètres!$G$5:$G$104,0)),""))</f>
        <v/>
      </c>
      <c r="C94" s="7"/>
      <c r="D94" s="7"/>
      <c r="E94" s="7"/>
      <c r="F94" s="7"/>
      <c r="G94" s="7"/>
      <c r="H94" s="7"/>
      <c r="I94" s="10"/>
      <c r="J94" s="7"/>
      <c r="K94" s="10"/>
      <c r="L94" s="7"/>
      <c r="M94" s="7"/>
      <c r="N94" s="7"/>
      <c r="O94" s="7"/>
      <c r="P94" s="7"/>
      <c r="Q94" s="7"/>
      <c r="R94" s="2" t="str">
        <f>IF(OR(G94="",SUM(L94:Q94)=0),"",IFERROR(IF(G94*SUM(L94:Q94)&gt;LOOKUP(2,1/((Journal!$C$5:$C$504=A94)*(Journal!$E$5:$E$504=C94)),Journal!$P$5:$P$504),"+",IF(G94*SUM(L94:Q94)&lt;LOOKUP(2,1/((Journal!$C$5:$C$504=A94)*(Journal!$E$5:$E$504=C94)),Journal!$P$5:$P$504),"-","=")),""))</f>
        <v/>
      </c>
      <c r="S94" s="7"/>
      <c r="T94" s="2"/>
      <c r="U94" s="2"/>
      <c r="V94" s="2"/>
      <c r="W94" s="2"/>
      <c r="X94" s="2"/>
      <c r="Y94" s="2"/>
      <c r="Z94" s="2"/>
    </row>
    <row r="95">
      <c r="A95" s="7"/>
      <c r="B95" s="7" t="str">
        <f>IF(A95="","",IFERROR(INDEX(Paramètres!$F$5:$F$104,MATCH(A95,Paramètres!$G$5:$G$104,0)),""))</f>
        <v/>
      </c>
      <c r="C95" s="7"/>
      <c r="D95" s="7"/>
      <c r="E95" s="7"/>
      <c r="F95" s="7"/>
      <c r="G95" s="7"/>
      <c r="H95" s="7"/>
      <c r="I95" s="10"/>
      <c r="J95" s="7"/>
      <c r="K95" s="10"/>
      <c r="L95" s="7"/>
      <c r="M95" s="7"/>
      <c r="N95" s="7"/>
      <c r="O95" s="7"/>
      <c r="P95" s="7"/>
      <c r="Q95" s="7"/>
      <c r="R95" s="2" t="str">
        <f>IF(OR(G95="",SUM(L95:Q95)=0),"",IFERROR(IF(G95*SUM(L95:Q95)&gt;LOOKUP(2,1/((Journal!$C$5:$C$504=A95)*(Journal!$E$5:$E$504=C95)),Journal!$P$5:$P$504),"+",IF(G95*SUM(L95:Q95)&lt;LOOKUP(2,1/((Journal!$C$5:$C$504=A95)*(Journal!$E$5:$E$504=C95)),Journal!$P$5:$P$504),"-","=")),""))</f>
        <v/>
      </c>
      <c r="S95" s="7"/>
      <c r="T95" s="2"/>
      <c r="U95" s="2"/>
      <c r="V95" s="2"/>
      <c r="W95" s="2"/>
      <c r="X95" s="2"/>
      <c r="Y95" s="2"/>
      <c r="Z95" s="2"/>
    </row>
    <row r="96">
      <c r="A96" s="7"/>
      <c r="B96" s="7" t="str">
        <f>IF(A96="","",IFERROR(INDEX(Paramètres!$F$5:$F$104,MATCH(A96,Paramètres!$G$5:$G$104,0)),""))</f>
        <v/>
      </c>
      <c r="C96" s="7"/>
      <c r="D96" s="7"/>
      <c r="E96" s="7"/>
      <c r="F96" s="7"/>
      <c r="G96" s="7"/>
      <c r="H96" s="7"/>
      <c r="I96" s="10"/>
      <c r="J96" s="7"/>
      <c r="K96" s="10"/>
      <c r="L96" s="7"/>
      <c r="M96" s="7"/>
      <c r="N96" s="7"/>
      <c r="O96" s="7"/>
      <c r="P96" s="7"/>
      <c r="Q96" s="7"/>
      <c r="R96" s="2" t="str">
        <f>IF(OR(G96="",SUM(L96:Q96)=0),"",IFERROR(IF(G96*SUM(L96:Q96)&gt;LOOKUP(2,1/((Journal!$C$5:$C$504=A96)*(Journal!$E$5:$E$504=C96)),Journal!$P$5:$P$504),"+",IF(G96*SUM(L96:Q96)&lt;LOOKUP(2,1/((Journal!$C$5:$C$504=A96)*(Journal!$E$5:$E$504=C96)),Journal!$P$5:$P$504),"-","=")),""))</f>
        <v/>
      </c>
      <c r="S96" s="7"/>
      <c r="T96" s="2"/>
      <c r="U96" s="2"/>
      <c r="V96" s="2"/>
      <c r="W96" s="2"/>
      <c r="X96" s="2"/>
      <c r="Y96" s="2"/>
      <c r="Z96" s="2"/>
    </row>
    <row r="97">
      <c r="A97" s="7"/>
      <c r="B97" s="7" t="str">
        <f>IF(A97="","",IFERROR(INDEX(Paramètres!$F$5:$F$104,MATCH(A97,Paramètres!$G$5:$G$104,0)),""))</f>
        <v/>
      </c>
      <c r="C97" s="7"/>
      <c r="D97" s="7"/>
      <c r="E97" s="7"/>
      <c r="F97" s="7"/>
      <c r="G97" s="7"/>
      <c r="H97" s="7"/>
      <c r="I97" s="10"/>
      <c r="J97" s="7"/>
      <c r="K97" s="10"/>
      <c r="L97" s="7"/>
      <c r="M97" s="7"/>
      <c r="N97" s="7"/>
      <c r="O97" s="7"/>
      <c r="P97" s="7"/>
      <c r="Q97" s="7"/>
      <c r="R97" s="2" t="str">
        <f>IF(OR(G97="",SUM(L97:Q97)=0),"",IFERROR(IF(G97*SUM(L97:Q97)&gt;LOOKUP(2,1/((Journal!$C$5:$C$504=A97)*(Journal!$E$5:$E$504=C97)),Journal!$P$5:$P$504),"+",IF(G97*SUM(L97:Q97)&lt;LOOKUP(2,1/((Journal!$C$5:$C$504=A97)*(Journal!$E$5:$E$504=C97)),Journal!$P$5:$P$504),"-","=")),""))</f>
        <v/>
      </c>
      <c r="S97" s="7"/>
      <c r="T97" s="2"/>
      <c r="U97" s="2"/>
      <c r="V97" s="2"/>
      <c r="W97" s="2"/>
      <c r="X97" s="2"/>
      <c r="Y97" s="2"/>
      <c r="Z97" s="2"/>
    </row>
    <row r="98">
      <c r="A98" s="7"/>
      <c r="B98" s="7" t="str">
        <f>IF(A98="","",IFERROR(INDEX(Paramètres!$F$5:$F$104,MATCH(A98,Paramètres!$G$5:$G$104,0)),""))</f>
        <v/>
      </c>
      <c r="C98" s="7"/>
      <c r="D98" s="7"/>
      <c r="E98" s="7"/>
      <c r="F98" s="7"/>
      <c r="G98" s="7"/>
      <c r="H98" s="7"/>
      <c r="I98" s="10"/>
      <c r="J98" s="7"/>
      <c r="K98" s="10"/>
      <c r="L98" s="7"/>
      <c r="M98" s="7"/>
      <c r="N98" s="7"/>
      <c r="O98" s="7"/>
      <c r="P98" s="7"/>
      <c r="Q98" s="7"/>
      <c r="R98" s="2" t="str">
        <f>IF(OR(G98="",SUM(L98:Q98)=0),"",IFERROR(IF(G98*SUM(L98:Q98)&gt;LOOKUP(2,1/((Journal!$C$5:$C$504=A98)*(Journal!$E$5:$E$504=C98)),Journal!$P$5:$P$504),"+",IF(G98*SUM(L98:Q98)&lt;LOOKUP(2,1/((Journal!$C$5:$C$504=A98)*(Journal!$E$5:$E$504=C98)),Journal!$P$5:$P$504),"-","=")),""))</f>
        <v/>
      </c>
      <c r="S98" s="7"/>
      <c r="T98" s="2"/>
      <c r="U98" s="2"/>
      <c r="V98" s="2"/>
      <c r="W98" s="2"/>
      <c r="X98" s="2"/>
      <c r="Y98" s="2"/>
      <c r="Z98" s="2"/>
    </row>
    <row r="99">
      <c r="A99" s="7"/>
      <c r="B99" s="7" t="str">
        <f>IF(A99="","",IFERROR(INDEX(Paramètres!$F$5:$F$104,MATCH(A99,Paramètres!$G$5:$G$104,0)),""))</f>
        <v/>
      </c>
      <c r="C99" s="7"/>
      <c r="D99" s="7"/>
      <c r="E99" s="7"/>
      <c r="F99" s="7"/>
      <c r="G99" s="7"/>
      <c r="H99" s="7"/>
      <c r="I99" s="10"/>
      <c r="J99" s="7"/>
      <c r="K99" s="10"/>
      <c r="L99" s="7"/>
      <c r="M99" s="7"/>
      <c r="N99" s="7"/>
      <c r="O99" s="7"/>
      <c r="P99" s="7"/>
      <c r="Q99" s="7"/>
      <c r="R99" s="2" t="str">
        <f>IF(OR(G99="",SUM(L99:Q99)=0),"",IFERROR(IF(G99*SUM(L99:Q99)&gt;LOOKUP(2,1/((Journal!$C$5:$C$504=A99)*(Journal!$E$5:$E$504=C99)),Journal!$P$5:$P$504),"+",IF(G99*SUM(L99:Q99)&lt;LOOKUP(2,1/((Journal!$C$5:$C$504=A99)*(Journal!$E$5:$E$504=C99)),Journal!$P$5:$P$504),"-","=")),""))</f>
        <v/>
      </c>
      <c r="S99" s="7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</sheetData>
  <mergeCells count="9">
    <mergeCell ref="A1:S1"/>
    <mergeCell ref="A2:S2"/>
    <mergeCell ref="A4:S4"/>
    <mergeCell ref="A18:S18"/>
    <mergeCell ref="A32:S32"/>
    <mergeCell ref="A46:S46"/>
    <mergeCell ref="A60:S60"/>
    <mergeCell ref="A74:S74"/>
    <mergeCell ref="A88:S88"/>
  </mergeCells>
  <dataValidations count="35" disablePrompts="0">
    <dataValidation sqref="A6:A15" type="list" allowBlank="0" errorStyle="stop" imeMode="noControl" operator="between" showDropDown="0" showErrorMessage="0" showInputMessage="0">
      <formula1>Paramètres!$G$5:$G$104</formula1>
    </dataValidation>
    <dataValidation sqref="H6:H15" type="list" allowBlank="0" errorStyle="stop" imeMode="noControl" operator="between" showDropDown="0" showErrorMessage="0" showInputMessage="0">
      <formula1>Paramètres!$D$5:$D$13</formula1>
    </dataValidation>
    <dataValidation sqref="J6:J15" type="list" allowBlank="0" errorStyle="stop" imeMode="noControl" operator="between" showDropDown="0" showErrorMessage="0" showInputMessage="0">
      <formula1>Paramètres!$D$5:$D$13</formula1>
    </dataValidation>
    <dataValidation sqref="I6:I15" type="list" allowBlank="0" errorStyle="stop" imeMode="noControl" operator="between" showDropDown="0" showErrorMessage="0" showInputMessage="0">
      <formula1>Paramètres!$E$17:$E$19</formula1>
    </dataValidation>
    <dataValidation sqref="K6:K15" type="list" allowBlank="0" errorStyle="stop" imeMode="noControl" operator="between" showDropDown="0" showErrorMessage="0" showInputMessage="0">
      <formula1>Paramètres!$E$17:$E$19</formula1>
    </dataValidation>
    <dataValidation sqref="A20:A29" type="list" allowBlank="0" errorStyle="stop" imeMode="noControl" operator="between" showDropDown="0" showErrorMessage="0" showInputMessage="0">
      <formula1>Paramètres!$G$5:$G$104</formula1>
    </dataValidation>
    <dataValidation sqref="H20:H29" type="list" allowBlank="0" errorStyle="stop" imeMode="noControl" operator="between" showDropDown="0" showErrorMessage="0" showInputMessage="0">
      <formula1>Paramètres!$D$5:$D$13</formula1>
    </dataValidation>
    <dataValidation sqref="J20:J29" type="list" allowBlank="0" errorStyle="stop" imeMode="noControl" operator="between" showDropDown="0" showErrorMessage="0" showInputMessage="0">
      <formula1>Paramètres!$D$5:$D$13</formula1>
    </dataValidation>
    <dataValidation sqref="I20:I29" type="list" allowBlank="0" errorStyle="stop" imeMode="noControl" operator="between" showDropDown="0" showErrorMessage="0" showInputMessage="0">
      <formula1>Paramètres!$E$17:$E$19</formula1>
    </dataValidation>
    <dataValidation sqref="K20:K29" type="list" allowBlank="0" errorStyle="stop" imeMode="noControl" operator="between" showDropDown="0" showErrorMessage="0" showInputMessage="0">
      <formula1>Paramètres!$E$17:$E$19</formula1>
    </dataValidation>
    <dataValidation sqref="A34:A43" type="list" allowBlank="0" errorStyle="stop" imeMode="noControl" operator="between" showDropDown="0" showErrorMessage="0" showInputMessage="0">
      <formula1>Paramètres!$G$5:$G$104</formula1>
    </dataValidation>
    <dataValidation sqref="H34:H43" type="list" allowBlank="0" errorStyle="stop" imeMode="noControl" operator="between" showDropDown="0" showErrorMessage="0" showInputMessage="0">
      <formula1>Paramètres!$D$5:$D$13</formula1>
    </dataValidation>
    <dataValidation sqref="J34:J43" type="list" allowBlank="0" errorStyle="stop" imeMode="noControl" operator="between" showDropDown="0" showErrorMessage="0" showInputMessage="0">
      <formula1>Paramètres!$D$5:$D$13</formula1>
    </dataValidation>
    <dataValidation sqref="I34:I43" type="list" allowBlank="0" errorStyle="stop" imeMode="noControl" operator="between" showDropDown="0" showErrorMessage="0" showInputMessage="0">
      <formula1>Paramètres!$E$17:$E$19</formula1>
    </dataValidation>
    <dataValidation sqref="K34:K43" type="list" allowBlank="0" errorStyle="stop" imeMode="noControl" operator="between" showDropDown="0" showErrorMessage="0" showInputMessage="0">
      <formula1>Paramètres!$E$17:$E$19</formula1>
    </dataValidation>
    <dataValidation sqref="A48:A57" type="list" allowBlank="0" errorStyle="stop" imeMode="noControl" operator="between" showDropDown="0" showErrorMessage="0" showInputMessage="0">
      <formula1>Paramètres!$G$5:$G$104</formula1>
    </dataValidation>
    <dataValidation sqref="H48:H57" type="list" allowBlank="0" errorStyle="stop" imeMode="noControl" operator="between" showDropDown="0" showErrorMessage="0" showInputMessage="0">
      <formula1>Paramètres!$D$5:$D$13</formula1>
    </dataValidation>
    <dataValidation sqref="J48:J57" type="list" allowBlank="0" errorStyle="stop" imeMode="noControl" operator="between" showDropDown="0" showErrorMessage="0" showInputMessage="0">
      <formula1>Paramètres!$D$5:$D$13</formula1>
    </dataValidation>
    <dataValidation sqref="I48:I57" type="list" allowBlank="0" errorStyle="stop" imeMode="noControl" operator="between" showDropDown="0" showErrorMessage="0" showInputMessage="0">
      <formula1>Paramètres!$E$17:$E$19</formula1>
    </dataValidation>
    <dataValidation sqref="K48:K57" type="list" allowBlank="0" errorStyle="stop" imeMode="noControl" operator="between" showDropDown="0" showErrorMessage="0" showInputMessage="0">
      <formula1>Paramètres!$E$17:$E$19</formula1>
    </dataValidation>
    <dataValidation sqref="A62:A71" type="list" allowBlank="0" errorStyle="stop" imeMode="noControl" operator="between" showDropDown="0" showErrorMessage="0" showInputMessage="0">
      <formula1>Paramètres!$G$5:$G$104</formula1>
    </dataValidation>
    <dataValidation sqref="H62:H71" type="list" allowBlank="0" errorStyle="stop" imeMode="noControl" operator="between" showDropDown="0" showErrorMessage="0" showInputMessage="0">
      <formula1>Paramètres!$D$5:$D$13</formula1>
    </dataValidation>
    <dataValidation sqref="J62:J71" type="list" allowBlank="0" errorStyle="stop" imeMode="noControl" operator="between" showDropDown="0" showErrorMessage="0" showInputMessage="0">
      <formula1>Paramètres!$D$5:$D$13</formula1>
    </dataValidation>
    <dataValidation sqref="I62:I71" type="list" allowBlank="0" errorStyle="stop" imeMode="noControl" operator="between" showDropDown="0" showErrorMessage="0" showInputMessage="0">
      <formula1>Paramètres!$E$17:$E$19</formula1>
    </dataValidation>
    <dataValidation sqref="K62:K71" type="list" allowBlank="0" errorStyle="stop" imeMode="noControl" operator="between" showDropDown="0" showErrorMessage="0" showInputMessage="0">
      <formula1>Paramètres!$E$17:$E$19</formula1>
    </dataValidation>
    <dataValidation sqref="A76:A85" type="list" allowBlank="0" errorStyle="stop" imeMode="noControl" operator="between" showDropDown="0" showErrorMessage="0" showInputMessage="0">
      <formula1>Paramètres!$G$5:$G$104</formula1>
    </dataValidation>
    <dataValidation sqref="H76:H85" type="list" allowBlank="0" errorStyle="stop" imeMode="noControl" operator="between" showDropDown="0" showErrorMessage="0" showInputMessage="0">
      <formula1>Paramètres!$D$5:$D$13</formula1>
    </dataValidation>
    <dataValidation sqref="J76:J85" type="list" allowBlank="0" errorStyle="stop" imeMode="noControl" operator="between" showDropDown="0" showErrorMessage="0" showInputMessage="0">
      <formula1>Paramètres!$D$5:$D$13</formula1>
    </dataValidation>
    <dataValidation sqref="I76:I85" type="list" allowBlank="0" errorStyle="stop" imeMode="noControl" operator="between" showDropDown="0" showErrorMessage="0" showInputMessage="0">
      <formula1>Paramètres!$E$17:$E$19</formula1>
    </dataValidation>
    <dataValidation sqref="K76:K85" type="list" allowBlank="0" errorStyle="stop" imeMode="noControl" operator="between" showDropDown="0" showErrorMessage="0" showInputMessage="0">
      <formula1>Paramètres!$E$17:$E$19</formula1>
    </dataValidation>
    <dataValidation sqref="A90:A99" type="list" allowBlank="0" errorStyle="stop" imeMode="noControl" operator="between" showDropDown="0" showErrorMessage="0" showInputMessage="0">
      <formula1>Paramètres!$G$5:$G$104</formula1>
    </dataValidation>
    <dataValidation sqref="H90:H99" type="list" allowBlank="0" errorStyle="stop" imeMode="noControl" operator="between" showDropDown="0" showErrorMessage="0" showInputMessage="0">
      <formula1>Paramètres!$D$5:$D$13</formula1>
    </dataValidation>
    <dataValidation sqref="J90:J99" type="list" allowBlank="0" errorStyle="stop" imeMode="noControl" operator="between" showDropDown="0" showErrorMessage="0" showInputMessage="0">
      <formula1>Paramètres!$D$5:$D$13</formula1>
    </dataValidation>
    <dataValidation sqref="I90:I99" type="list" allowBlank="0" errorStyle="stop" imeMode="noControl" operator="between" showDropDown="0" showErrorMessage="0" showInputMessage="0">
      <formula1>Paramètres!$E$17:$E$19</formula1>
    </dataValidation>
    <dataValidation sqref="K90:K99" type="list" allowBlank="0" errorStyle="stop" imeMode="noControl" operator="between" showDropDown="0" showErrorMessage="0" showInputMessage="0">
      <formula1>Paramètres!$E$17:$E$19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A8F0D8-407A-4C25-ADB2-545BF313A448}">
            <xm:f>R6="+"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R6:R15</xm:sqref>
        </x14:conditionalFormatting>
        <x14:conditionalFormatting xmlns:xm="http://schemas.microsoft.com/office/excel/2006/main">
          <x14:cfRule type="expression" priority="2" id="{A4B5F896-7746-41B2-A21E-BBE30634E1EA}">
            <xm:f>R6="-"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R6:R15</xm:sqref>
        </x14:conditionalFormatting>
        <x14:conditionalFormatting xmlns:xm="http://schemas.microsoft.com/office/excel/2006/main">
          <x14:cfRule type="expression" priority="3" id="{535B8AF2-F798-4968-9559-87C5DCF0BCDD}">
            <xm:f>R6="="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R6:R15</xm:sqref>
        </x14:conditionalFormatting>
        <x14:conditionalFormatting xmlns:xm="http://schemas.microsoft.com/office/excel/2006/main">
          <x14:cfRule type="expression" priority="4" id="{EA790B8D-36C6-46B5-A961-9BDDB7C08704}">
            <xm:f>R20="+"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R20:R29</xm:sqref>
        </x14:conditionalFormatting>
        <x14:conditionalFormatting xmlns:xm="http://schemas.microsoft.com/office/excel/2006/main">
          <x14:cfRule type="expression" priority="5" id="{1B67638A-89DD-4CF2-89CB-D4008787E226}">
            <xm:f>R20="-"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R20:R29</xm:sqref>
        </x14:conditionalFormatting>
        <x14:conditionalFormatting xmlns:xm="http://schemas.microsoft.com/office/excel/2006/main">
          <x14:cfRule type="expression" priority="6" id="{14030DEC-B61A-4BCC-A339-49DA15F88B39}">
            <xm:f>R20="="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R20:R29</xm:sqref>
        </x14:conditionalFormatting>
        <x14:conditionalFormatting xmlns:xm="http://schemas.microsoft.com/office/excel/2006/main">
          <x14:cfRule type="expression" priority="7" id="{6746EF05-9448-43E2-A3B9-DF7054F39051}">
            <xm:f>R34="+"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R34:R43</xm:sqref>
        </x14:conditionalFormatting>
        <x14:conditionalFormatting xmlns:xm="http://schemas.microsoft.com/office/excel/2006/main">
          <x14:cfRule type="expression" priority="8" id="{1B521A01-B277-4437-BD29-5B2CB32FD80E}">
            <xm:f>R34="-"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R34:R43</xm:sqref>
        </x14:conditionalFormatting>
        <x14:conditionalFormatting xmlns:xm="http://schemas.microsoft.com/office/excel/2006/main">
          <x14:cfRule type="expression" priority="9" id="{DE2A49AA-B4DB-41E4-8D26-63A6C63792B8}">
            <xm:f>R34="="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R34:R43</xm:sqref>
        </x14:conditionalFormatting>
        <x14:conditionalFormatting xmlns:xm="http://schemas.microsoft.com/office/excel/2006/main">
          <x14:cfRule type="expression" priority="10" id="{2CF2C890-4829-42BB-BBAE-8D69AC566C09}">
            <xm:f>R48="+"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R48:R57</xm:sqref>
        </x14:conditionalFormatting>
        <x14:conditionalFormatting xmlns:xm="http://schemas.microsoft.com/office/excel/2006/main">
          <x14:cfRule type="expression" priority="11" id="{5E07D934-FD09-4000-A3A1-30A2BFF5D73A}">
            <xm:f>R48="-"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R48:R57</xm:sqref>
        </x14:conditionalFormatting>
        <x14:conditionalFormatting xmlns:xm="http://schemas.microsoft.com/office/excel/2006/main">
          <x14:cfRule type="expression" priority="12" id="{8FCB838B-26D8-493A-B3E9-2A52EDA82EE6}">
            <xm:f>R48="="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R48:R57</xm:sqref>
        </x14:conditionalFormatting>
        <x14:conditionalFormatting xmlns:xm="http://schemas.microsoft.com/office/excel/2006/main">
          <x14:cfRule type="expression" priority="13" id="{78643B85-6391-4950-A606-BCD573E39097}">
            <xm:f>R62="+"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R62:R71</xm:sqref>
        </x14:conditionalFormatting>
        <x14:conditionalFormatting xmlns:xm="http://schemas.microsoft.com/office/excel/2006/main">
          <x14:cfRule type="expression" priority="14" id="{F25E91C9-04CC-493E-B6E6-160C298CDC9F}">
            <xm:f>R62="-"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R62:R71</xm:sqref>
        </x14:conditionalFormatting>
        <x14:conditionalFormatting xmlns:xm="http://schemas.microsoft.com/office/excel/2006/main">
          <x14:cfRule type="expression" priority="15" id="{98B02349-7918-40BC-B14D-5F8119D193CA}">
            <xm:f>R62="="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R62:R71</xm:sqref>
        </x14:conditionalFormatting>
        <x14:conditionalFormatting xmlns:xm="http://schemas.microsoft.com/office/excel/2006/main">
          <x14:cfRule type="expression" priority="16" id="{22E2245C-8352-4BEF-ACC1-401DA730883D}">
            <xm:f>R76="+"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R76:R85</xm:sqref>
        </x14:conditionalFormatting>
        <x14:conditionalFormatting xmlns:xm="http://schemas.microsoft.com/office/excel/2006/main">
          <x14:cfRule type="expression" priority="17" id="{3D7192EA-A5F0-4220-A019-7A2196048194}">
            <xm:f>R76="-"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R76:R85</xm:sqref>
        </x14:conditionalFormatting>
        <x14:conditionalFormatting xmlns:xm="http://schemas.microsoft.com/office/excel/2006/main">
          <x14:cfRule type="expression" priority="18" id="{35FC2851-CBD9-4E55-91F6-F3BC09B63734}">
            <xm:f>R76="="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R76:R85</xm:sqref>
        </x14:conditionalFormatting>
        <x14:conditionalFormatting xmlns:xm="http://schemas.microsoft.com/office/excel/2006/main">
          <x14:cfRule type="expression" priority="19" id="{C2600FDC-00BB-4BD6-8A4E-83DC632B6706}">
            <xm:f>R90="+"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R90:R99</xm:sqref>
        </x14:conditionalFormatting>
        <x14:conditionalFormatting xmlns:xm="http://schemas.microsoft.com/office/excel/2006/main">
          <x14:cfRule type="expression" priority="20" id="{85E97187-4146-47BE-AC72-E8887B650BC1}">
            <xm:f>R90="-"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R90:R99</xm:sqref>
        </x14:conditionalFormatting>
        <x14:conditionalFormatting xmlns:xm="http://schemas.microsoft.com/office/excel/2006/main">
          <x14:cfRule type="expression" priority="21" id="{90E43F26-349C-4936-BF16-9CC1CE92AD2B}">
            <xm:f>R90="="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R90:R99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4" disablePrompts="0">
        <x14:dataValidation xr:uid="{B8ECF83C-863C-428F-B440-73CD7DB9686A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D6:D15</xm:sqref>
        </x14:dataValidation>
        <x14:dataValidation xr:uid="{F602891A-FF72-4383-90F1-80E2B2E1C01A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E6:F15</xm:sqref>
        </x14:dataValidation>
        <x14:dataValidation xr:uid="{5A0437C9-7E57-412D-9F18-2F4CEA9D98DB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D20:D29</xm:sqref>
        </x14:dataValidation>
        <x14:dataValidation xr:uid="{51E590C6-917B-40EB-A042-0939797F4C21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E20:F29</xm:sqref>
        </x14:dataValidation>
        <x14:dataValidation xr:uid="{8EDA7613-F156-4D5C-850B-EDF921458827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D34:D43</xm:sqref>
        </x14:dataValidation>
        <x14:dataValidation xr:uid="{FD855A5E-57AF-450A-8FC5-38135B192357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E34:F43</xm:sqref>
        </x14:dataValidation>
        <x14:dataValidation xr:uid="{35FDDC13-4A4A-4846-8BF6-0BD5EA844E7D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D48:D57</xm:sqref>
        </x14:dataValidation>
        <x14:dataValidation xr:uid="{D7125D88-5E74-4800-8F39-D0CF1754C379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E48:F57</xm:sqref>
        </x14:dataValidation>
        <x14:dataValidation xr:uid="{01A74CE8-8909-4DF0-BB32-992BA217223C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D62:D71</xm:sqref>
        </x14:dataValidation>
        <x14:dataValidation xr:uid="{87CB3A9A-8024-46DF-A4D4-B24469F70F5A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E62:F71</xm:sqref>
        </x14:dataValidation>
        <x14:dataValidation xr:uid="{15FECE21-4B1B-44E6-9ED9-CE6A249B6AAE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D76:D85</xm:sqref>
        </x14:dataValidation>
        <x14:dataValidation xr:uid="{4AF3053A-9FB1-42F0-B229-A29B56CF8BEA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E76:F85</xm:sqref>
        </x14:dataValidation>
        <x14:dataValidation xr:uid="{F6A8EF65-8BDF-4734-9D3E-47C3B2239561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D90:D99</xm:sqref>
        </x14:dataValidation>
        <x14:dataValidation xr:uid="{93FE1B3B-FCB3-4703-B7ED-DD3F17FD4077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E90:F99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20"/>
    <col customWidth="1" min="2" max="2" width="16"/>
    <col customWidth="1" min="3" max="3" width="54"/>
    <col customWidth="1" min="4" max="5" width="10"/>
    <col customWidth="1" min="6" max="6" width="13"/>
    <col customWidth="1" min="7" max="7" width="11"/>
    <col customWidth="1" min="8" max="8" width="16"/>
    <col customWidth="1" min="9" max="9" width="14"/>
    <col customWidth="1" min="10" max="10" width="20"/>
  </cols>
  <sheetData>
    <row r="1" ht="28" customHeight="1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>
      <c r="A3" s="3" t="s">
        <v>158</v>
      </c>
      <c r="B3" s="3" t="s">
        <v>159</v>
      </c>
      <c r="C3" s="3" t="s">
        <v>160</v>
      </c>
      <c r="D3" s="3" t="s">
        <v>161</v>
      </c>
      <c r="E3" s="3" t="s">
        <v>162</v>
      </c>
      <c r="F3" s="3" t="s">
        <v>163</v>
      </c>
      <c r="G3" s="3" t="s">
        <v>164</v>
      </c>
      <c r="H3" s="3" t="s">
        <v>165</v>
      </c>
      <c r="I3" s="3" t="s">
        <v>166</v>
      </c>
      <c r="J3" s="3" t="s">
        <v>167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33</v>
      </c>
      <c r="B4" s="4" t="str">
        <f>IF(COUNTIF(Paramètres!$B$9:$B$10,A4)&gt;0,"Maintien",IF(COUNTIF(Paramètres!$B$6:$B$8,A4)&gt;0,"Priorité","Développement"))</f>
        <v>Priorité</v>
      </c>
      <c r="C4" s="11">
        <f>IF(B4="Maintien",Paramètres!$B$13,IF(B4="Priorité",Paramètres!$B$15,Paramètres!$B$14))</f>
        <v>15</v>
      </c>
      <c r="D4" s="11">
        <f>SUMIF(Programme!$B$6:$B$15,A4,Programme!$D$6:$D$15)+SUMIF(Programme!$B$20:$B$29,A4,Programme!$D$20:$D$29)+SUMIF(Programme!$B$34:$B$43,A4,Programme!$D$34:$D$43)+SUMIF(Programme!$B$48:$B$57,A4,Programme!$D$48:$D$57)+SUMIF(Programme!$B$62:$B$71,A4,Programme!$D$62:$D$71)+SUMIF(Programme!$B$76:$B$85,A4,Programme!$D$76:$D$85)+SUMIF(Programme!$B$90:$B$99,A4,Programme!$D$90:$D$99)</f>
        <v>0</v>
      </c>
      <c r="E4" s="11">
        <f>SUMPRODUCT(--(Programme!$H$6:$H$15=A4),IFERROR(1*Programme!$D$6:$D$15,0),IFERROR(1*Programme!$I$6:$I$15,0))+SUMPRODUCT(--(Programme!$J$6:$J$15=A4),IFERROR(1*Programme!$D$6:$D$15,0),IFERROR(1*Programme!$K$6:$K$15,0))+SUMPRODUCT(--(Programme!$H$20:$H$29=A4),IFERROR(1*Programme!$D$20:$D$29,0),IFERROR(1*Programme!$I$20:$I$29,0))+SUMPRODUCT(--(Programme!$J$20:$J$29=A4),IFERROR(1*Programme!$D$20:$D$29,0),IFERROR(1*Programme!$K$20:$K$29,0))+SUMPRODUCT(--(Programme!$H$34:$H$43=A4),IFERROR(1*Programme!$D$34:$D$43,0),IFERROR(1*Programme!$I$34:$I$43,0))+SUMPRODUCT(--(Programme!$J$34:$J$43=A4),IFERROR(1*Programme!$D$34:$D$43,0),IFERROR(1*Programme!$K$34:$K$43,0))+SUMPRODUCT(--(Programme!$H$48:$H$57=A4),IFERROR(1*Programme!$D$48:$D$57,0),IFERROR(1*Programme!$I$48:$I$57,0))+SUMPRODUCT(--(Programme!$J$48:$J$57=A4),IFERROR(1*Programme!$D$48:$D$57,0),IFERROR(1*Programme!$K$48:$K$57,0))+SUMPRODUCT(--(Programme!$H$62:$H$71=A4),IFERROR(1*Programme!$D$62:$D$71,0),IFERROR(1*Programme!$I$62:$I$71,0))+SUMPRODUCT(--(Programme!$J$62:$J$71=A4),IFERROR(1*Programme!$D$62:$D$71,0),IFERROR(1*Programme!$K$62:$K$71,0))+SUMPRODUCT(--(Programme!$H$76:$H$85=A4),IFERROR(1*Programme!$D$76:$D$85,0),IFERROR(1*Programme!$I$76:$I$85,0))+SUMPRODUCT(--(Programme!$J$76:$J$85=A4),IFERROR(1*Programme!$D$76:$D$85,0),IFERROR(1*Programme!$K$76:$K$85,0))+SUMPRODUCT(--(Programme!$H$90:$H$99=A4),IFERROR(1*Programme!$D$90:$D$99,0),IFERROR(1*Programme!$I$90:$I$99,0))+SUMPRODUCT(--(Programme!$J$90:$J$99=A4),IFERROR(1*Programme!$D$90:$D$99,0),IFERROR(1*Programme!$K$90:$K$99,0))</f>
        <v>0</v>
      </c>
      <c r="F4" s="11">
        <f t="shared" ref="F4:F9" si="0">D4+E4</f>
        <v>0</v>
      </c>
      <c r="G4" s="11">
        <f t="shared" ref="G4:G9" si="1">F4-C4</f>
        <v>-15</v>
      </c>
      <c r="H4" s="11">
        <f>--((SUMIF(Programme!$B$6:$B$15,A4,Programme!$D$6:$D$15)+SUMPRODUCT(--(Programme!$H$6:$H$15=A4),IFERROR(1*Programme!$D$6:$D$15,0),IFERROR(1*Programme!$I$6:$I$15,0))+SUMPRODUCT(--(Programme!$J$6:$J$15=A4),IFERROR(1*Programme!$D$6:$D$15,0),IFERROR(1*Programme!$K$6:$K$15,0)))&gt;0)+--((SUMIF(Programme!$B$20:$B$29,A4,Programme!$D$20:$D$29)+SUMPRODUCT(--(Programme!$H$20:$H$29=A4),IFERROR(1*Programme!$D$20:$D$29,0),IFERROR(1*Programme!$I$20:$I$29,0))+SUMPRODUCT(--(Programme!$J$20:$J$29=A4),IFERROR(1*Programme!$D$20:$D$29,0),IFERROR(1*Programme!$K$20:$K$29,0)))&gt;0)+--((SUMIF(Programme!$B$34:$B$43,A4,Programme!$D$34:$D$43)+SUMPRODUCT(--(Programme!$H$34:$H$43=A4),IFERROR(1*Programme!$D$34:$D$43,0),IFERROR(1*Programme!$I$34:$I$43,0))+SUMPRODUCT(--(Programme!$J$34:$J$43=A4),IFERROR(1*Programme!$D$34:$D$43,0),IFERROR(1*Programme!$K$34:$K$43,0)))&gt;0)+--((SUMIF(Programme!$B$48:$B$57,A4,Programme!$D$48:$D$57)+SUMPRODUCT(--(Programme!$H$48:$H$57=A4),IFERROR(1*Programme!$D$48:$D$57,0),IFERROR(1*Programme!$I$48:$I$57,0))+SUMPRODUCT(--(Programme!$J$48:$J$57=A4),IFERROR(1*Programme!$D$48:$D$57,0),IFERROR(1*Programme!$K$48:$K$57,0)))&gt;0)+--((SUMIF(Programme!$B$62:$B$71,A4,Programme!$D$62:$D$71)+SUMPRODUCT(--(Programme!$H$62:$H$71=A4),IFERROR(1*Programme!$D$62:$D$71,0),IFERROR(1*Programme!$I$62:$I$71,0))+SUMPRODUCT(--(Programme!$J$62:$J$71=A4),IFERROR(1*Programme!$D$62:$D$71,0),IFERROR(1*Programme!$K$62:$K$71,0)))&gt;0)+--((SUMIF(Programme!$B$76:$B$85,A4,Programme!$D$76:$D$85)+SUMPRODUCT(--(Programme!$H$76:$H$85=A4),IFERROR(1*Programme!$D$76:$D$85,0),IFERROR(1*Programme!$I$76:$I$85,0))+SUMPRODUCT(--(Programme!$J$76:$J$85=A4),IFERROR(1*Programme!$D$76:$D$85,0),IFERROR(1*Programme!$K$76:$K$85,0)))&gt;0)+--((SUMIF(Programme!$B$90:$B$99,A4,Programme!$D$90:$D$99)+SUMPRODUCT(--(Programme!$H$90:$H$99=A4),IFERROR(1*Programme!$D$90:$D$99,0),IFERROR(1*Programme!$I$90:$I$99,0))+SUMPRODUCT(--(Programme!$J$90:$J$99=A4),IFERROR(1*Programme!$D$90:$D$99,0),IFERROR(1*Programme!$K$90:$K$99,0)))&gt;0)</f>
        <v>0</v>
      </c>
      <c r="I4" s="4" t="str">
        <f>IF(F4=0,"—",IF(AND(F4&gt;Paramètres!$B$16,H4&lt;2),"À répartir","OK"))</f>
        <v>—</v>
      </c>
      <c r="J4" s="4" t="str">
        <f t="shared" ref="J4:J9" si="2">IF(F4=0,"Non programmé",IF(G4&lt;-2,"Sous la cible",IF(G4&gt;2,"Au-dessus de la cible","Dans la cible")))</f>
        <v xml:space="preserve">Non programmé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36</v>
      </c>
      <c r="B5" s="4" t="str">
        <f>IF(COUNTIF(Paramètres!$B$9:$B$10,A5)&gt;0,"Maintien",IF(COUNTIF(Paramètres!$B$6:$B$8,A5)&gt;0,"Priorité","Développement"))</f>
        <v>Priorité</v>
      </c>
      <c r="C5" s="11">
        <f>IF(B5="Maintien",Paramètres!$B$13,IF(B5="Priorité",Paramètres!$B$15,Paramètres!$B$14))</f>
        <v>15</v>
      </c>
      <c r="D5" s="11">
        <f>SUMIF(Programme!$B$6:$B$15,A5,Programme!$D$6:$D$15)+SUMIF(Programme!$B$20:$B$29,A5,Programme!$D$20:$D$29)+SUMIF(Programme!$B$34:$B$43,A5,Programme!$D$34:$D$43)+SUMIF(Programme!$B$48:$B$57,A5,Programme!$D$48:$D$57)+SUMIF(Programme!$B$62:$B$71,A5,Programme!$D$62:$D$71)+SUMIF(Programme!$B$76:$B$85,A5,Programme!$D$76:$D$85)+SUMIF(Programme!$B$90:$B$99,A5,Programme!$D$90:$D$99)</f>
        <v>0</v>
      </c>
      <c r="E5" s="11">
        <f>SUMPRODUCT(--(Programme!$H$6:$H$15=A5),IFERROR(1*Programme!$D$6:$D$15,0),IFERROR(1*Programme!$I$6:$I$15,0))+SUMPRODUCT(--(Programme!$J$6:$J$15=A5),IFERROR(1*Programme!$D$6:$D$15,0),IFERROR(1*Programme!$K$6:$K$15,0))+SUMPRODUCT(--(Programme!$H$20:$H$29=A5),IFERROR(1*Programme!$D$20:$D$29,0),IFERROR(1*Programme!$I$20:$I$29,0))+SUMPRODUCT(--(Programme!$J$20:$J$29=A5),IFERROR(1*Programme!$D$20:$D$29,0),IFERROR(1*Programme!$K$20:$K$29,0))+SUMPRODUCT(--(Programme!$H$34:$H$43=A5),IFERROR(1*Programme!$D$34:$D$43,0),IFERROR(1*Programme!$I$34:$I$43,0))+SUMPRODUCT(--(Programme!$J$34:$J$43=A5),IFERROR(1*Programme!$D$34:$D$43,0),IFERROR(1*Programme!$K$34:$K$43,0))+SUMPRODUCT(--(Programme!$H$48:$H$57=A5),IFERROR(1*Programme!$D$48:$D$57,0),IFERROR(1*Programme!$I$48:$I$57,0))+SUMPRODUCT(--(Programme!$J$48:$J$57=A5),IFERROR(1*Programme!$D$48:$D$57,0),IFERROR(1*Programme!$K$48:$K$57,0))+SUMPRODUCT(--(Programme!$H$62:$H$71=A5),IFERROR(1*Programme!$D$62:$D$71,0),IFERROR(1*Programme!$I$62:$I$71,0))+SUMPRODUCT(--(Programme!$J$62:$J$71=A5),IFERROR(1*Programme!$D$62:$D$71,0),IFERROR(1*Programme!$K$62:$K$71,0))+SUMPRODUCT(--(Programme!$H$76:$H$85=A5),IFERROR(1*Programme!$D$76:$D$85,0),IFERROR(1*Programme!$I$76:$I$85,0))+SUMPRODUCT(--(Programme!$J$76:$J$85=A5),IFERROR(1*Programme!$D$76:$D$85,0),IFERROR(1*Programme!$K$76:$K$85,0))+SUMPRODUCT(--(Programme!$H$90:$H$99=A5),IFERROR(1*Programme!$D$90:$D$99,0),IFERROR(1*Programme!$I$90:$I$99,0))+SUMPRODUCT(--(Programme!$J$90:$J$99=A5),IFERROR(1*Programme!$D$90:$D$99,0),IFERROR(1*Programme!$K$90:$K$99,0))</f>
        <v>0</v>
      </c>
      <c r="F5" s="11">
        <f t="shared" si="0"/>
        <v>0</v>
      </c>
      <c r="G5" s="11">
        <f t="shared" si="1"/>
        <v>-15</v>
      </c>
      <c r="H5" s="11">
        <f>--((SUMIF(Programme!$B$6:$B$15,A5,Programme!$D$6:$D$15)+SUMPRODUCT(--(Programme!$H$6:$H$15=A5),IFERROR(1*Programme!$D$6:$D$15,0),IFERROR(1*Programme!$I$6:$I$15,0))+SUMPRODUCT(--(Programme!$J$6:$J$15=A5),IFERROR(1*Programme!$D$6:$D$15,0),IFERROR(1*Programme!$K$6:$K$15,0)))&gt;0)+--((SUMIF(Programme!$B$20:$B$29,A5,Programme!$D$20:$D$29)+SUMPRODUCT(--(Programme!$H$20:$H$29=A5),IFERROR(1*Programme!$D$20:$D$29,0),IFERROR(1*Programme!$I$20:$I$29,0))+SUMPRODUCT(--(Programme!$J$20:$J$29=A5),IFERROR(1*Programme!$D$20:$D$29,0),IFERROR(1*Programme!$K$20:$K$29,0)))&gt;0)+--((SUMIF(Programme!$B$34:$B$43,A5,Programme!$D$34:$D$43)+SUMPRODUCT(--(Programme!$H$34:$H$43=A5),IFERROR(1*Programme!$D$34:$D$43,0),IFERROR(1*Programme!$I$34:$I$43,0))+SUMPRODUCT(--(Programme!$J$34:$J$43=A5),IFERROR(1*Programme!$D$34:$D$43,0),IFERROR(1*Programme!$K$34:$K$43,0)))&gt;0)+--((SUMIF(Programme!$B$48:$B$57,A5,Programme!$D$48:$D$57)+SUMPRODUCT(--(Programme!$H$48:$H$57=A5),IFERROR(1*Programme!$D$48:$D$57,0),IFERROR(1*Programme!$I$48:$I$57,0))+SUMPRODUCT(--(Programme!$J$48:$J$57=A5),IFERROR(1*Programme!$D$48:$D$57,0),IFERROR(1*Programme!$K$48:$K$57,0)))&gt;0)+--((SUMIF(Programme!$B$62:$B$71,A5,Programme!$D$62:$D$71)+SUMPRODUCT(--(Programme!$H$62:$H$71=A5),IFERROR(1*Programme!$D$62:$D$71,0),IFERROR(1*Programme!$I$62:$I$71,0))+SUMPRODUCT(--(Programme!$J$62:$J$71=A5),IFERROR(1*Programme!$D$62:$D$71,0),IFERROR(1*Programme!$K$62:$K$71,0)))&gt;0)+--((SUMIF(Programme!$B$76:$B$85,A5,Programme!$D$76:$D$85)+SUMPRODUCT(--(Programme!$H$76:$H$85=A5),IFERROR(1*Programme!$D$76:$D$85,0),IFERROR(1*Programme!$I$76:$I$85,0))+SUMPRODUCT(--(Programme!$J$76:$J$85=A5),IFERROR(1*Programme!$D$76:$D$85,0),IFERROR(1*Programme!$K$76:$K$85,0)))&gt;0)+--((SUMIF(Programme!$B$90:$B$99,A5,Programme!$D$90:$D$99)+SUMPRODUCT(--(Programme!$H$90:$H$99=A5),IFERROR(1*Programme!$D$90:$D$99,0),IFERROR(1*Programme!$I$90:$I$99,0))+SUMPRODUCT(--(Programme!$J$90:$J$99=A5),IFERROR(1*Programme!$D$90:$D$99,0),IFERROR(1*Programme!$K$90:$K$99,0)))&gt;0)</f>
        <v>0</v>
      </c>
      <c r="I5" s="4" t="str">
        <f>IF(F5=0,"—",IF(AND(F5&gt;Paramètres!$B$16,H5&lt;2),"À répartir","OK"))</f>
        <v>—</v>
      </c>
      <c r="J5" s="4" t="str">
        <f t="shared" si="2"/>
        <v xml:space="preserve">Non programmé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39</v>
      </c>
      <c r="B6" s="4" t="str">
        <f>IF(COUNTIF(Paramètres!$B$9:$B$10,A6)&gt;0,"Maintien",IF(COUNTIF(Paramètres!$B$6:$B$8,A6)&gt;0,"Priorité","Développement"))</f>
        <v>Développement</v>
      </c>
      <c r="C6" s="11">
        <f>IF(B6="Maintien",Paramètres!$B$13,IF(B6="Priorité",Paramètres!$B$15,Paramètres!$B$14))</f>
        <v>9</v>
      </c>
      <c r="D6" s="11">
        <f>SUMIF(Programme!$B$6:$B$15,A6,Programme!$D$6:$D$15)+SUMIF(Programme!$B$20:$B$29,A6,Programme!$D$20:$D$29)+SUMIF(Programme!$B$34:$B$43,A6,Programme!$D$34:$D$43)+SUMIF(Programme!$B$48:$B$57,A6,Programme!$D$48:$D$57)+SUMIF(Programme!$B$62:$B$71,A6,Programme!$D$62:$D$71)+SUMIF(Programme!$B$76:$B$85,A6,Programme!$D$76:$D$85)+SUMIF(Programme!$B$90:$B$99,A6,Programme!$D$90:$D$99)</f>
        <v>0</v>
      </c>
      <c r="E6" s="11">
        <f>SUMPRODUCT(--(Programme!$H$6:$H$15=A6),IFERROR(1*Programme!$D$6:$D$15,0),IFERROR(1*Programme!$I$6:$I$15,0))+SUMPRODUCT(--(Programme!$J$6:$J$15=A6),IFERROR(1*Programme!$D$6:$D$15,0),IFERROR(1*Programme!$K$6:$K$15,0))+SUMPRODUCT(--(Programme!$H$20:$H$29=A6),IFERROR(1*Programme!$D$20:$D$29,0),IFERROR(1*Programme!$I$20:$I$29,0))+SUMPRODUCT(--(Programme!$J$20:$J$29=A6),IFERROR(1*Programme!$D$20:$D$29,0),IFERROR(1*Programme!$K$20:$K$29,0))+SUMPRODUCT(--(Programme!$H$34:$H$43=A6),IFERROR(1*Programme!$D$34:$D$43,0),IFERROR(1*Programme!$I$34:$I$43,0))+SUMPRODUCT(--(Programme!$J$34:$J$43=A6),IFERROR(1*Programme!$D$34:$D$43,0),IFERROR(1*Programme!$K$34:$K$43,0))+SUMPRODUCT(--(Programme!$H$48:$H$57=A6),IFERROR(1*Programme!$D$48:$D$57,0),IFERROR(1*Programme!$I$48:$I$57,0))+SUMPRODUCT(--(Programme!$J$48:$J$57=A6),IFERROR(1*Programme!$D$48:$D$57,0),IFERROR(1*Programme!$K$48:$K$57,0))+SUMPRODUCT(--(Programme!$H$62:$H$71=A6),IFERROR(1*Programme!$D$62:$D$71,0),IFERROR(1*Programme!$I$62:$I$71,0))+SUMPRODUCT(--(Programme!$J$62:$J$71=A6),IFERROR(1*Programme!$D$62:$D$71,0),IFERROR(1*Programme!$K$62:$K$71,0))+SUMPRODUCT(--(Programme!$H$76:$H$85=A6),IFERROR(1*Programme!$D$76:$D$85,0),IFERROR(1*Programme!$I$76:$I$85,0))+SUMPRODUCT(--(Programme!$J$76:$J$85=A6),IFERROR(1*Programme!$D$76:$D$85,0),IFERROR(1*Programme!$K$76:$K$85,0))+SUMPRODUCT(--(Programme!$H$90:$H$99=A6),IFERROR(1*Programme!$D$90:$D$99,0),IFERROR(1*Programme!$I$90:$I$99,0))+SUMPRODUCT(--(Programme!$J$90:$J$99=A6),IFERROR(1*Programme!$D$90:$D$99,0),IFERROR(1*Programme!$K$90:$K$99,0))</f>
        <v>0</v>
      </c>
      <c r="F6" s="11">
        <f t="shared" si="0"/>
        <v>0</v>
      </c>
      <c r="G6" s="11">
        <f t="shared" si="1"/>
        <v>-9</v>
      </c>
      <c r="H6" s="11">
        <f>--((SUMIF(Programme!$B$6:$B$15,A6,Programme!$D$6:$D$15)+SUMPRODUCT(--(Programme!$H$6:$H$15=A6),IFERROR(1*Programme!$D$6:$D$15,0),IFERROR(1*Programme!$I$6:$I$15,0))+SUMPRODUCT(--(Programme!$J$6:$J$15=A6),IFERROR(1*Programme!$D$6:$D$15,0),IFERROR(1*Programme!$K$6:$K$15,0)))&gt;0)+--((SUMIF(Programme!$B$20:$B$29,A6,Programme!$D$20:$D$29)+SUMPRODUCT(--(Programme!$H$20:$H$29=A6),IFERROR(1*Programme!$D$20:$D$29,0),IFERROR(1*Programme!$I$20:$I$29,0))+SUMPRODUCT(--(Programme!$J$20:$J$29=A6),IFERROR(1*Programme!$D$20:$D$29,0),IFERROR(1*Programme!$K$20:$K$29,0)))&gt;0)+--((SUMIF(Programme!$B$34:$B$43,A6,Programme!$D$34:$D$43)+SUMPRODUCT(--(Programme!$H$34:$H$43=A6),IFERROR(1*Programme!$D$34:$D$43,0),IFERROR(1*Programme!$I$34:$I$43,0))+SUMPRODUCT(--(Programme!$J$34:$J$43=A6),IFERROR(1*Programme!$D$34:$D$43,0),IFERROR(1*Programme!$K$34:$K$43,0)))&gt;0)+--((SUMIF(Programme!$B$48:$B$57,A6,Programme!$D$48:$D$57)+SUMPRODUCT(--(Programme!$H$48:$H$57=A6),IFERROR(1*Programme!$D$48:$D$57,0),IFERROR(1*Programme!$I$48:$I$57,0))+SUMPRODUCT(--(Programme!$J$48:$J$57=A6),IFERROR(1*Programme!$D$48:$D$57,0),IFERROR(1*Programme!$K$48:$K$57,0)))&gt;0)+--((SUMIF(Programme!$B$62:$B$71,A6,Programme!$D$62:$D$71)+SUMPRODUCT(--(Programme!$H$62:$H$71=A6),IFERROR(1*Programme!$D$62:$D$71,0),IFERROR(1*Programme!$I$62:$I$71,0))+SUMPRODUCT(--(Programme!$J$62:$J$71=A6),IFERROR(1*Programme!$D$62:$D$71,0),IFERROR(1*Programme!$K$62:$K$71,0)))&gt;0)+--((SUMIF(Programme!$B$76:$B$85,A6,Programme!$D$76:$D$85)+SUMPRODUCT(--(Programme!$H$76:$H$85=A6),IFERROR(1*Programme!$D$76:$D$85,0),IFERROR(1*Programme!$I$76:$I$85,0))+SUMPRODUCT(--(Programme!$J$76:$J$85=A6),IFERROR(1*Programme!$D$76:$D$85,0),IFERROR(1*Programme!$K$76:$K$85,0)))&gt;0)+--((SUMIF(Programme!$B$90:$B$99,A6,Programme!$D$90:$D$99)+SUMPRODUCT(--(Programme!$H$90:$H$99=A6),IFERROR(1*Programme!$D$90:$D$99,0),IFERROR(1*Programme!$I$90:$I$99,0))+SUMPRODUCT(--(Programme!$J$90:$J$99=A6),IFERROR(1*Programme!$D$90:$D$99,0),IFERROR(1*Programme!$K$90:$K$99,0)))&gt;0)</f>
        <v>0</v>
      </c>
      <c r="I6" s="4" t="str">
        <f>IF(F6=0,"—",IF(AND(F6&gt;Paramètres!$B$16,H6&lt;2),"À répartir","OK"))</f>
        <v>—</v>
      </c>
      <c r="J6" s="4" t="str">
        <f t="shared" si="2"/>
        <v xml:space="preserve">Non programmé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42</v>
      </c>
      <c r="B7" s="4" t="str">
        <f>IF(COUNTIF(Paramètres!$B$9:$B$10,A7)&gt;0,"Maintien",IF(COUNTIF(Paramètres!$B$6:$B$8,A7)&gt;0,"Priorité","Développement"))</f>
        <v>Développement</v>
      </c>
      <c r="C7" s="11">
        <f>IF(B7="Maintien",Paramètres!$B$13,IF(B7="Priorité",Paramètres!$B$15,Paramètres!$B$14))</f>
        <v>9</v>
      </c>
      <c r="D7" s="11">
        <f>SUMIF(Programme!$B$6:$B$15,A7,Programme!$D$6:$D$15)+SUMIF(Programme!$B$20:$B$29,A7,Programme!$D$20:$D$29)+SUMIF(Programme!$B$34:$B$43,A7,Programme!$D$34:$D$43)+SUMIF(Programme!$B$48:$B$57,A7,Programme!$D$48:$D$57)+SUMIF(Programme!$B$62:$B$71,A7,Programme!$D$62:$D$71)+SUMIF(Programme!$B$76:$B$85,A7,Programme!$D$76:$D$85)+SUMIF(Programme!$B$90:$B$99,A7,Programme!$D$90:$D$99)</f>
        <v>0</v>
      </c>
      <c r="E7" s="11">
        <f>SUMPRODUCT(--(Programme!$H$6:$H$15=A7),IFERROR(1*Programme!$D$6:$D$15,0),IFERROR(1*Programme!$I$6:$I$15,0))+SUMPRODUCT(--(Programme!$J$6:$J$15=A7),IFERROR(1*Programme!$D$6:$D$15,0),IFERROR(1*Programme!$K$6:$K$15,0))+SUMPRODUCT(--(Programme!$H$20:$H$29=A7),IFERROR(1*Programme!$D$20:$D$29,0),IFERROR(1*Programme!$I$20:$I$29,0))+SUMPRODUCT(--(Programme!$J$20:$J$29=A7),IFERROR(1*Programme!$D$20:$D$29,0),IFERROR(1*Programme!$K$20:$K$29,0))+SUMPRODUCT(--(Programme!$H$34:$H$43=A7),IFERROR(1*Programme!$D$34:$D$43,0),IFERROR(1*Programme!$I$34:$I$43,0))+SUMPRODUCT(--(Programme!$J$34:$J$43=A7),IFERROR(1*Programme!$D$34:$D$43,0),IFERROR(1*Programme!$K$34:$K$43,0))+SUMPRODUCT(--(Programme!$H$48:$H$57=A7),IFERROR(1*Programme!$D$48:$D$57,0),IFERROR(1*Programme!$I$48:$I$57,0))+SUMPRODUCT(--(Programme!$J$48:$J$57=A7),IFERROR(1*Programme!$D$48:$D$57,0),IFERROR(1*Programme!$K$48:$K$57,0))+SUMPRODUCT(--(Programme!$H$62:$H$71=A7),IFERROR(1*Programme!$D$62:$D$71,0),IFERROR(1*Programme!$I$62:$I$71,0))+SUMPRODUCT(--(Programme!$J$62:$J$71=A7),IFERROR(1*Programme!$D$62:$D$71,0),IFERROR(1*Programme!$K$62:$K$71,0))+SUMPRODUCT(--(Programme!$H$76:$H$85=A7),IFERROR(1*Programme!$D$76:$D$85,0),IFERROR(1*Programme!$I$76:$I$85,0))+SUMPRODUCT(--(Programme!$J$76:$J$85=A7),IFERROR(1*Programme!$D$76:$D$85,0),IFERROR(1*Programme!$K$76:$K$85,0))+SUMPRODUCT(--(Programme!$H$90:$H$99=A7),IFERROR(1*Programme!$D$90:$D$99,0),IFERROR(1*Programme!$I$90:$I$99,0))+SUMPRODUCT(--(Programme!$J$90:$J$99=A7),IFERROR(1*Programme!$D$90:$D$99,0),IFERROR(1*Programme!$K$90:$K$99,0))</f>
        <v>0</v>
      </c>
      <c r="F7" s="11">
        <f t="shared" si="0"/>
        <v>0</v>
      </c>
      <c r="G7" s="11">
        <f t="shared" si="1"/>
        <v>-9</v>
      </c>
      <c r="H7" s="11">
        <f>--((SUMIF(Programme!$B$6:$B$15,A7,Programme!$D$6:$D$15)+SUMPRODUCT(--(Programme!$H$6:$H$15=A7),IFERROR(1*Programme!$D$6:$D$15,0),IFERROR(1*Programme!$I$6:$I$15,0))+SUMPRODUCT(--(Programme!$J$6:$J$15=A7),IFERROR(1*Programme!$D$6:$D$15,0),IFERROR(1*Programme!$K$6:$K$15,0)))&gt;0)+--((SUMIF(Programme!$B$20:$B$29,A7,Programme!$D$20:$D$29)+SUMPRODUCT(--(Programme!$H$20:$H$29=A7),IFERROR(1*Programme!$D$20:$D$29,0),IFERROR(1*Programme!$I$20:$I$29,0))+SUMPRODUCT(--(Programme!$J$20:$J$29=A7),IFERROR(1*Programme!$D$20:$D$29,0),IFERROR(1*Programme!$K$20:$K$29,0)))&gt;0)+--((SUMIF(Programme!$B$34:$B$43,A7,Programme!$D$34:$D$43)+SUMPRODUCT(--(Programme!$H$34:$H$43=A7),IFERROR(1*Programme!$D$34:$D$43,0),IFERROR(1*Programme!$I$34:$I$43,0))+SUMPRODUCT(--(Programme!$J$34:$J$43=A7),IFERROR(1*Programme!$D$34:$D$43,0),IFERROR(1*Programme!$K$34:$K$43,0)))&gt;0)+--((SUMIF(Programme!$B$48:$B$57,A7,Programme!$D$48:$D$57)+SUMPRODUCT(--(Programme!$H$48:$H$57=A7),IFERROR(1*Programme!$D$48:$D$57,0),IFERROR(1*Programme!$I$48:$I$57,0))+SUMPRODUCT(--(Programme!$J$48:$J$57=A7),IFERROR(1*Programme!$D$48:$D$57,0),IFERROR(1*Programme!$K$48:$K$57,0)))&gt;0)+--((SUMIF(Programme!$B$62:$B$71,A7,Programme!$D$62:$D$71)+SUMPRODUCT(--(Programme!$H$62:$H$71=A7),IFERROR(1*Programme!$D$62:$D$71,0),IFERROR(1*Programme!$I$62:$I$71,0))+SUMPRODUCT(--(Programme!$J$62:$J$71=A7),IFERROR(1*Programme!$D$62:$D$71,0),IFERROR(1*Programme!$K$62:$K$71,0)))&gt;0)+--((SUMIF(Programme!$B$76:$B$85,A7,Programme!$D$76:$D$85)+SUMPRODUCT(--(Programme!$H$76:$H$85=A7),IFERROR(1*Programme!$D$76:$D$85,0),IFERROR(1*Programme!$I$76:$I$85,0))+SUMPRODUCT(--(Programme!$J$76:$J$85=A7),IFERROR(1*Programme!$D$76:$D$85,0),IFERROR(1*Programme!$K$76:$K$85,0)))&gt;0)+--((SUMIF(Programme!$B$90:$B$99,A7,Programme!$D$90:$D$99)+SUMPRODUCT(--(Programme!$H$90:$H$99=A7),IFERROR(1*Programme!$D$90:$D$99,0),IFERROR(1*Programme!$I$90:$I$99,0))+SUMPRODUCT(--(Programme!$J$90:$J$99=A7),IFERROR(1*Programme!$D$90:$D$99,0),IFERROR(1*Programme!$K$90:$K$99,0)))&gt;0)</f>
        <v>0</v>
      </c>
      <c r="I7" s="4" t="str">
        <f>IF(F7=0,"—",IF(AND(F7&gt;Paramètres!$B$16,H7&lt;2),"À répartir","OK"))</f>
        <v>—</v>
      </c>
      <c r="J7" s="4" t="str">
        <f t="shared" si="2"/>
        <v xml:space="preserve">Non programmé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45</v>
      </c>
      <c r="B8" s="4" t="str">
        <f>IF(COUNTIF(Paramètres!$B$9:$B$10,A8)&gt;0,"Maintien",IF(COUNTIF(Paramètres!$B$6:$B$8,A8)&gt;0,"Priorité","Développement"))</f>
        <v>Développement</v>
      </c>
      <c r="C8" s="11">
        <f>IF(B8="Maintien",Paramètres!$B$13,IF(B8="Priorité",Paramètres!$B$15,Paramètres!$B$14))</f>
        <v>9</v>
      </c>
      <c r="D8" s="11">
        <f>SUMIF(Programme!$B$6:$B$15,A8,Programme!$D$6:$D$15)+SUMIF(Programme!$B$20:$B$29,A8,Programme!$D$20:$D$29)+SUMIF(Programme!$B$34:$B$43,A8,Programme!$D$34:$D$43)+SUMIF(Programme!$B$48:$B$57,A8,Programme!$D$48:$D$57)+SUMIF(Programme!$B$62:$B$71,A8,Programme!$D$62:$D$71)+SUMIF(Programme!$B$76:$B$85,A8,Programme!$D$76:$D$85)+SUMIF(Programme!$B$90:$B$99,A8,Programme!$D$90:$D$99)</f>
        <v>0</v>
      </c>
      <c r="E8" s="11">
        <f>SUMPRODUCT(--(Programme!$H$6:$H$15=A8),IFERROR(1*Programme!$D$6:$D$15,0),IFERROR(1*Programme!$I$6:$I$15,0))+SUMPRODUCT(--(Programme!$J$6:$J$15=A8),IFERROR(1*Programme!$D$6:$D$15,0),IFERROR(1*Programme!$K$6:$K$15,0))+SUMPRODUCT(--(Programme!$H$20:$H$29=A8),IFERROR(1*Programme!$D$20:$D$29,0),IFERROR(1*Programme!$I$20:$I$29,0))+SUMPRODUCT(--(Programme!$J$20:$J$29=A8),IFERROR(1*Programme!$D$20:$D$29,0),IFERROR(1*Programme!$K$20:$K$29,0))+SUMPRODUCT(--(Programme!$H$34:$H$43=A8),IFERROR(1*Programme!$D$34:$D$43,0),IFERROR(1*Programme!$I$34:$I$43,0))+SUMPRODUCT(--(Programme!$J$34:$J$43=A8),IFERROR(1*Programme!$D$34:$D$43,0),IFERROR(1*Programme!$K$34:$K$43,0))+SUMPRODUCT(--(Programme!$H$48:$H$57=A8),IFERROR(1*Programme!$D$48:$D$57,0),IFERROR(1*Programme!$I$48:$I$57,0))+SUMPRODUCT(--(Programme!$J$48:$J$57=A8),IFERROR(1*Programme!$D$48:$D$57,0),IFERROR(1*Programme!$K$48:$K$57,0))+SUMPRODUCT(--(Programme!$H$62:$H$71=A8),IFERROR(1*Programme!$D$62:$D$71,0),IFERROR(1*Programme!$I$62:$I$71,0))+SUMPRODUCT(--(Programme!$J$62:$J$71=A8),IFERROR(1*Programme!$D$62:$D$71,0),IFERROR(1*Programme!$K$62:$K$71,0))+SUMPRODUCT(--(Programme!$H$76:$H$85=A8),IFERROR(1*Programme!$D$76:$D$85,0),IFERROR(1*Programme!$I$76:$I$85,0))+SUMPRODUCT(--(Programme!$J$76:$J$85=A8),IFERROR(1*Programme!$D$76:$D$85,0),IFERROR(1*Programme!$K$76:$K$85,0))+SUMPRODUCT(--(Programme!$H$90:$H$99=A8),IFERROR(1*Programme!$D$90:$D$99,0),IFERROR(1*Programme!$I$90:$I$99,0))+SUMPRODUCT(--(Programme!$J$90:$J$99=A8),IFERROR(1*Programme!$D$90:$D$99,0),IFERROR(1*Programme!$K$90:$K$99,0))</f>
        <v>0</v>
      </c>
      <c r="F8" s="11">
        <f t="shared" si="0"/>
        <v>0</v>
      </c>
      <c r="G8" s="11">
        <f t="shared" si="1"/>
        <v>-9</v>
      </c>
      <c r="H8" s="11">
        <f>--((SUMIF(Programme!$B$6:$B$15,A8,Programme!$D$6:$D$15)+SUMPRODUCT(--(Programme!$H$6:$H$15=A8),IFERROR(1*Programme!$D$6:$D$15,0),IFERROR(1*Programme!$I$6:$I$15,0))+SUMPRODUCT(--(Programme!$J$6:$J$15=A8),IFERROR(1*Programme!$D$6:$D$15,0),IFERROR(1*Programme!$K$6:$K$15,0)))&gt;0)+--((SUMIF(Programme!$B$20:$B$29,A8,Programme!$D$20:$D$29)+SUMPRODUCT(--(Programme!$H$20:$H$29=A8),IFERROR(1*Programme!$D$20:$D$29,0),IFERROR(1*Programme!$I$20:$I$29,0))+SUMPRODUCT(--(Programme!$J$20:$J$29=A8),IFERROR(1*Programme!$D$20:$D$29,0),IFERROR(1*Programme!$K$20:$K$29,0)))&gt;0)+--((SUMIF(Programme!$B$34:$B$43,A8,Programme!$D$34:$D$43)+SUMPRODUCT(--(Programme!$H$34:$H$43=A8),IFERROR(1*Programme!$D$34:$D$43,0),IFERROR(1*Programme!$I$34:$I$43,0))+SUMPRODUCT(--(Programme!$J$34:$J$43=A8),IFERROR(1*Programme!$D$34:$D$43,0),IFERROR(1*Programme!$K$34:$K$43,0)))&gt;0)+--((SUMIF(Programme!$B$48:$B$57,A8,Programme!$D$48:$D$57)+SUMPRODUCT(--(Programme!$H$48:$H$57=A8),IFERROR(1*Programme!$D$48:$D$57,0),IFERROR(1*Programme!$I$48:$I$57,0))+SUMPRODUCT(--(Programme!$J$48:$J$57=A8),IFERROR(1*Programme!$D$48:$D$57,0),IFERROR(1*Programme!$K$48:$K$57,0)))&gt;0)+--((SUMIF(Programme!$B$62:$B$71,A8,Programme!$D$62:$D$71)+SUMPRODUCT(--(Programme!$H$62:$H$71=A8),IFERROR(1*Programme!$D$62:$D$71,0),IFERROR(1*Programme!$I$62:$I$71,0))+SUMPRODUCT(--(Programme!$J$62:$J$71=A8),IFERROR(1*Programme!$D$62:$D$71,0),IFERROR(1*Programme!$K$62:$K$71,0)))&gt;0)+--((SUMIF(Programme!$B$76:$B$85,A8,Programme!$D$76:$D$85)+SUMPRODUCT(--(Programme!$H$76:$H$85=A8),IFERROR(1*Programme!$D$76:$D$85,0),IFERROR(1*Programme!$I$76:$I$85,0))+SUMPRODUCT(--(Programme!$J$76:$J$85=A8),IFERROR(1*Programme!$D$76:$D$85,0),IFERROR(1*Programme!$K$76:$K$85,0)))&gt;0)+--((SUMIF(Programme!$B$90:$B$99,A8,Programme!$D$90:$D$99)+SUMPRODUCT(--(Programme!$H$90:$H$99=A8),IFERROR(1*Programme!$D$90:$D$99,0),IFERROR(1*Programme!$I$90:$I$99,0))+SUMPRODUCT(--(Programme!$J$90:$J$99=A8),IFERROR(1*Programme!$D$90:$D$99,0),IFERROR(1*Programme!$K$90:$K$99,0)))&gt;0)</f>
        <v>0</v>
      </c>
      <c r="I8" s="4" t="str">
        <f>IF(F8=0,"—",IF(AND(F8&gt;Paramètres!$B$16,H8&lt;2),"À répartir","OK"))</f>
        <v>—</v>
      </c>
      <c r="J8" s="4" t="str">
        <f t="shared" si="2"/>
        <v xml:space="preserve">Non programmé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 t="s">
        <v>48</v>
      </c>
      <c r="B9" s="4" t="str">
        <f>IF(COUNTIF(Paramètres!$B$9:$B$10,A9)&gt;0,"Maintien",IF(COUNTIF(Paramètres!$B$6:$B$8,A9)&gt;0,"Priorité","Développement"))</f>
        <v>Développement</v>
      </c>
      <c r="C9" s="11">
        <f>IF(B9="Maintien",Paramètres!$B$13,IF(B9="Priorité",Paramètres!$B$15,Paramètres!$B$14))</f>
        <v>9</v>
      </c>
      <c r="D9" s="11">
        <f>SUMIF(Programme!$B$6:$B$15,A9,Programme!$D$6:$D$15)+SUMIF(Programme!$B$20:$B$29,A9,Programme!$D$20:$D$29)+SUMIF(Programme!$B$34:$B$43,A9,Programme!$D$34:$D$43)+SUMIF(Programme!$B$48:$B$57,A9,Programme!$D$48:$D$57)+SUMIF(Programme!$B$62:$B$71,A9,Programme!$D$62:$D$71)+SUMIF(Programme!$B$76:$B$85,A9,Programme!$D$76:$D$85)+SUMIF(Programme!$B$90:$B$99,A9,Programme!$D$90:$D$99)</f>
        <v>0</v>
      </c>
      <c r="E9" s="11">
        <f>SUMPRODUCT(--(Programme!$H$6:$H$15=A9),IFERROR(1*Programme!$D$6:$D$15,0),IFERROR(1*Programme!$I$6:$I$15,0))+SUMPRODUCT(--(Programme!$J$6:$J$15=A9),IFERROR(1*Programme!$D$6:$D$15,0),IFERROR(1*Programme!$K$6:$K$15,0))+SUMPRODUCT(--(Programme!$H$20:$H$29=A9),IFERROR(1*Programme!$D$20:$D$29,0),IFERROR(1*Programme!$I$20:$I$29,0))+SUMPRODUCT(--(Programme!$J$20:$J$29=A9),IFERROR(1*Programme!$D$20:$D$29,0),IFERROR(1*Programme!$K$20:$K$29,0))+SUMPRODUCT(--(Programme!$H$34:$H$43=A9),IFERROR(1*Programme!$D$34:$D$43,0),IFERROR(1*Programme!$I$34:$I$43,0))+SUMPRODUCT(--(Programme!$J$34:$J$43=A9),IFERROR(1*Programme!$D$34:$D$43,0),IFERROR(1*Programme!$K$34:$K$43,0))+SUMPRODUCT(--(Programme!$H$48:$H$57=A9),IFERROR(1*Programme!$D$48:$D$57,0),IFERROR(1*Programme!$I$48:$I$57,0))+SUMPRODUCT(--(Programme!$J$48:$J$57=A9),IFERROR(1*Programme!$D$48:$D$57,0),IFERROR(1*Programme!$K$48:$K$57,0))+SUMPRODUCT(--(Programme!$H$62:$H$71=A9),IFERROR(1*Programme!$D$62:$D$71,0),IFERROR(1*Programme!$I$62:$I$71,0))+SUMPRODUCT(--(Programme!$J$62:$J$71=A9),IFERROR(1*Programme!$D$62:$D$71,0),IFERROR(1*Programme!$K$62:$K$71,0))+SUMPRODUCT(--(Programme!$H$76:$H$85=A9),IFERROR(1*Programme!$D$76:$D$85,0),IFERROR(1*Programme!$I$76:$I$85,0))+SUMPRODUCT(--(Programme!$J$76:$J$85=A9),IFERROR(1*Programme!$D$76:$D$85,0),IFERROR(1*Programme!$K$76:$K$85,0))+SUMPRODUCT(--(Programme!$H$90:$H$99=A9),IFERROR(1*Programme!$D$90:$D$99,0),IFERROR(1*Programme!$I$90:$I$99,0))+SUMPRODUCT(--(Programme!$J$90:$J$99=A9),IFERROR(1*Programme!$D$90:$D$99,0),IFERROR(1*Programme!$K$90:$K$99,0))</f>
        <v>0</v>
      </c>
      <c r="F9" s="11">
        <f t="shared" si="0"/>
        <v>0</v>
      </c>
      <c r="G9" s="11">
        <f t="shared" si="1"/>
        <v>-9</v>
      </c>
      <c r="H9" s="11">
        <f>--((SUMIF(Programme!$B$6:$B$15,A9,Programme!$D$6:$D$15)+SUMPRODUCT(--(Programme!$H$6:$H$15=A9),IFERROR(1*Programme!$D$6:$D$15,0),IFERROR(1*Programme!$I$6:$I$15,0))+SUMPRODUCT(--(Programme!$J$6:$J$15=A9),IFERROR(1*Programme!$D$6:$D$15,0),IFERROR(1*Programme!$K$6:$K$15,0)))&gt;0)+--((SUMIF(Programme!$B$20:$B$29,A9,Programme!$D$20:$D$29)+SUMPRODUCT(--(Programme!$H$20:$H$29=A9),IFERROR(1*Programme!$D$20:$D$29,0),IFERROR(1*Programme!$I$20:$I$29,0))+SUMPRODUCT(--(Programme!$J$20:$J$29=A9),IFERROR(1*Programme!$D$20:$D$29,0),IFERROR(1*Programme!$K$20:$K$29,0)))&gt;0)+--((SUMIF(Programme!$B$34:$B$43,A9,Programme!$D$34:$D$43)+SUMPRODUCT(--(Programme!$H$34:$H$43=A9),IFERROR(1*Programme!$D$34:$D$43,0),IFERROR(1*Programme!$I$34:$I$43,0))+SUMPRODUCT(--(Programme!$J$34:$J$43=A9),IFERROR(1*Programme!$D$34:$D$43,0),IFERROR(1*Programme!$K$34:$K$43,0)))&gt;0)+--((SUMIF(Programme!$B$48:$B$57,A9,Programme!$D$48:$D$57)+SUMPRODUCT(--(Programme!$H$48:$H$57=A9),IFERROR(1*Programme!$D$48:$D$57,0),IFERROR(1*Programme!$I$48:$I$57,0))+SUMPRODUCT(--(Programme!$J$48:$J$57=A9),IFERROR(1*Programme!$D$48:$D$57,0),IFERROR(1*Programme!$K$48:$K$57,0)))&gt;0)+--((SUMIF(Programme!$B$62:$B$71,A9,Programme!$D$62:$D$71)+SUMPRODUCT(--(Programme!$H$62:$H$71=A9),IFERROR(1*Programme!$D$62:$D$71,0),IFERROR(1*Programme!$I$62:$I$71,0))+SUMPRODUCT(--(Programme!$J$62:$J$71=A9),IFERROR(1*Programme!$D$62:$D$71,0),IFERROR(1*Programme!$K$62:$K$71,0)))&gt;0)+--((SUMIF(Programme!$B$76:$B$85,A9,Programme!$D$76:$D$85)+SUMPRODUCT(--(Programme!$H$76:$H$85=A9),IFERROR(1*Programme!$D$76:$D$85,0),IFERROR(1*Programme!$I$76:$I$85,0))+SUMPRODUCT(--(Programme!$J$76:$J$85=A9),IFERROR(1*Programme!$D$76:$D$85,0),IFERROR(1*Programme!$K$76:$K$85,0)))&gt;0)+--((SUMIF(Programme!$B$90:$B$99,A9,Programme!$D$90:$D$99)+SUMPRODUCT(--(Programme!$H$90:$H$99=A9),IFERROR(1*Programme!$D$90:$D$99,0),IFERROR(1*Programme!$I$90:$I$99,0))+SUMPRODUCT(--(Programme!$J$90:$J$99=A9),IFERROR(1*Programme!$D$90:$D$99,0),IFERROR(1*Programme!$K$90:$K$99,0)))&gt;0)</f>
        <v>0</v>
      </c>
      <c r="I9" s="4" t="str">
        <f>IF(F9=0,"—",IF(AND(F9&gt;Paramètres!$B$16,H9&lt;2),"À répartir","OK"))</f>
        <v>—</v>
      </c>
      <c r="J9" s="4" t="str">
        <f t="shared" si="2"/>
        <v xml:space="preserve">Non programmé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50</v>
      </c>
      <c r="B10" s="4" t="str">
        <f>IF(COUNTIF(Paramètres!$B$9:$B$10,A10)&gt;0,"Maintien",IF(COUNTIF(Paramètres!$B$6:$B$8,A10)&gt;0,"Priorité","Développement"))</f>
        <v>Développement</v>
      </c>
      <c r="C10" s="11">
        <f>IF(B10="Maintien",Paramètres!$B$13,IF(B10="Priorité",Paramètres!$B$15,Paramètres!$B$14))</f>
        <v>9</v>
      </c>
      <c r="D10" s="11">
        <f>SUMIF(Programme!$B$6:$B$15,A10,Programme!$D$6:$D$15)+SUMIF(Programme!$B$20:$B$29,A10,Programme!$D$20:$D$29)+SUMIF(Programme!$B$34:$B$43,A10,Programme!$D$34:$D$43)+SUMIF(Programme!$B$48:$B$57,A10,Programme!$D$48:$D$57)+SUMIF(Programme!$B$62:$B$71,A10,Programme!$D$62:$D$71)+SUMIF(Programme!$B$76:$B$85,A10,Programme!$D$76:$D$85)+SUMIF(Programme!$B$90:$B$99,A10,Programme!$D$90:$D$99)</f>
        <v>0</v>
      </c>
      <c r="E10" s="11">
        <f>SUMPRODUCT(--(Programme!$H$6:$H$15=A10),IFERROR(1*Programme!$D$6:$D$15,0),IFERROR(1*Programme!$I$6:$I$15,0))+SUMPRODUCT(--(Programme!$J$6:$J$15=A10),IFERROR(1*Programme!$D$6:$D$15,0),IFERROR(1*Programme!$K$6:$K$15,0))+SUMPRODUCT(--(Programme!$H$20:$H$29=A10),IFERROR(1*Programme!$D$20:$D$29,0),IFERROR(1*Programme!$I$20:$I$29,0))+SUMPRODUCT(--(Programme!$J$20:$J$29=A10),IFERROR(1*Programme!$D$20:$D$29,0),IFERROR(1*Programme!$K$20:$K$29,0))+SUMPRODUCT(--(Programme!$H$34:$H$43=A10),IFERROR(1*Programme!$D$34:$D$43,0),IFERROR(1*Programme!$I$34:$I$43,0))+SUMPRODUCT(--(Programme!$J$34:$J$43=A10),IFERROR(1*Programme!$D$34:$D$43,0),IFERROR(1*Programme!$K$34:$K$43,0))+SUMPRODUCT(--(Programme!$H$48:$H$57=A10),IFERROR(1*Programme!$D$48:$D$57,0),IFERROR(1*Programme!$I$48:$I$57,0))+SUMPRODUCT(--(Programme!$J$48:$J$57=A10),IFERROR(1*Programme!$D$48:$D$57,0),IFERROR(1*Programme!$K$48:$K$57,0))+SUMPRODUCT(--(Programme!$H$62:$H$71=A10),IFERROR(1*Programme!$D$62:$D$71,0),IFERROR(1*Programme!$I$62:$I$71,0))+SUMPRODUCT(--(Programme!$J$62:$J$71=A10),IFERROR(1*Programme!$D$62:$D$71,0),IFERROR(1*Programme!$K$62:$K$71,0))+SUMPRODUCT(--(Programme!$H$76:$H$85=A10),IFERROR(1*Programme!$D$76:$D$85,0),IFERROR(1*Programme!$I$76:$I$85,0))+SUMPRODUCT(--(Programme!$J$76:$J$85=A10),IFERROR(1*Programme!$D$76:$D$85,0),IFERROR(1*Programme!$K$76:$K$85,0))+SUMPRODUCT(--(Programme!$H$90:$H$99=A10),IFERROR(1*Programme!$D$90:$D$99,0),IFERROR(1*Programme!$I$90:$I$99,0))+SUMPRODUCT(--(Programme!$J$90:$J$99=A10),IFERROR(1*Programme!$D$90:$D$99,0),IFERROR(1*Programme!$K$90:$K$99,0))</f>
        <v>0</v>
      </c>
      <c r="F10" s="11">
        <f t="shared" ref="F10:F12" si="3">D10+E10</f>
        <v>0</v>
      </c>
      <c r="G10" s="11">
        <f t="shared" ref="G10:G12" si="4">F10-C10</f>
        <v>-9</v>
      </c>
      <c r="H10" s="11">
        <f>--((SUMIF(Programme!$B$6:$B$15,A10,Programme!$D$6:$D$15)+SUMPRODUCT(--(Programme!$H$6:$H$15=A10),IFERROR(1*Programme!$D$6:$D$15,0),IFERROR(1*Programme!$I$6:$I$15,0))+SUMPRODUCT(--(Programme!$J$6:$J$15=A10),IFERROR(1*Programme!$D$6:$D$15,0),IFERROR(1*Programme!$K$6:$K$15,0)))&gt;0)+--((SUMIF(Programme!$B$20:$B$29,A10,Programme!$D$20:$D$29)+SUMPRODUCT(--(Programme!$H$20:$H$29=A10),IFERROR(1*Programme!$D$20:$D$29,0),IFERROR(1*Programme!$I$20:$I$29,0))+SUMPRODUCT(--(Programme!$J$20:$J$29=A10),IFERROR(1*Programme!$D$20:$D$29,0),IFERROR(1*Programme!$K$20:$K$29,0)))&gt;0)+--((SUMIF(Programme!$B$34:$B$43,A10,Programme!$D$34:$D$43)+SUMPRODUCT(--(Programme!$H$34:$H$43=A10),IFERROR(1*Programme!$D$34:$D$43,0),IFERROR(1*Programme!$I$34:$I$43,0))+SUMPRODUCT(--(Programme!$J$34:$J$43=A10),IFERROR(1*Programme!$D$34:$D$43,0),IFERROR(1*Programme!$K$34:$K$43,0)))&gt;0)+--((SUMIF(Programme!$B$48:$B$57,A10,Programme!$D$48:$D$57)+SUMPRODUCT(--(Programme!$H$48:$H$57=A10),IFERROR(1*Programme!$D$48:$D$57,0),IFERROR(1*Programme!$I$48:$I$57,0))+SUMPRODUCT(--(Programme!$J$48:$J$57=A10),IFERROR(1*Programme!$D$48:$D$57,0),IFERROR(1*Programme!$K$48:$K$57,0)))&gt;0)+--((SUMIF(Programme!$B$62:$B$71,A10,Programme!$D$62:$D$71)+SUMPRODUCT(--(Programme!$H$62:$H$71=A10),IFERROR(1*Programme!$D$62:$D$71,0),IFERROR(1*Programme!$I$62:$I$71,0))+SUMPRODUCT(--(Programme!$J$62:$J$71=A10),IFERROR(1*Programme!$D$62:$D$71,0),IFERROR(1*Programme!$K$62:$K$71,0)))&gt;0)+--((SUMIF(Programme!$B$76:$B$85,A10,Programme!$D$76:$D$85)+SUMPRODUCT(--(Programme!$H$76:$H$85=A10),IFERROR(1*Programme!$D$76:$D$85,0),IFERROR(1*Programme!$I$76:$I$85,0))+SUMPRODUCT(--(Programme!$J$76:$J$85=A10),IFERROR(1*Programme!$D$76:$D$85,0),IFERROR(1*Programme!$K$76:$K$85,0)))&gt;0)+--((SUMIF(Programme!$B$90:$B$99,A10,Programme!$D$90:$D$99)+SUMPRODUCT(--(Programme!$H$90:$H$99=A10),IFERROR(1*Programme!$D$90:$D$99,0),IFERROR(1*Programme!$I$90:$I$99,0))+SUMPRODUCT(--(Programme!$J$90:$J$99=A10),IFERROR(1*Programme!$D$90:$D$99,0),IFERROR(1*Programme!$K$90:$K$99,0)))&gt;0)</f>
        <v>0</v>
      </c>
      <c r="I10" s="4" t="str">
        <f>IF(F10=0,"—",IF(AND(F10&gt;Paramètres!$B$16,H10&lt;2),"À répartir","OK"))</f>
        <v>—</v>
      </c>
      <c r="J10" s="4" t="str">
        <f t="shared" ref="J10:J12" si="5">IF(F10=0,"Non programmé",IF(G10&lt;-2,"Sous la cible",IF(G10&gt;2,"Au-dessus de la cible","Dans la cible")))</f>
        <v xml:space="preserve">Non programmé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54</v>
      </c>
      <c r="B11" s="4" t="str">
        <f>IF(COUNTIF(Paramètres!$B$9:$B$10,A11)&gt;0,"Maintien",IF(COUNTIF(Paramètres!$B$6:$B$8,A11)&gt;0,"Priorité","Développement"))</f>
        <v>Développement</v>
      </c>
      <c r="C11" s="11">
        <f>IF(B11="Maintien",Paramètres!$B$13,IF(B11="Priorité",Paramètres!$B$15,Paramètres!$B$14))</f>
        <v>9</v>
      </c>
      <c r="D11" s="11">
        <f>SUMIF(Programme!$B$6:$B$15,A11,Programme!$D$6:$D$15)+SUMIF(Programme!$B$20:$B$29,A11,Programme!$D$20:$D$29)+SUMIF(Programme!$B$34:$B$43,A11,Programme!$D$34:$D$43)+SUMIF(Programme!$B$48:$B$57,A11,Programme!$D$48:$D$57)+SUMIF(Programme!$B$62:$B$71,A11,Programme!$D$62:$D$71)+SUMIF(Programme!$B$76:$B$85,A11,Programme!$D$76:$D$85)+SUMIF(Programme!$B$90:$B$99,A11,Programme!$D$90:$D$99)</f>
        <v>0</v>
      </c>
      <c r="E11" s="11">
        <f>SUMPRODUCT(--(Programme!$H$6:$H$15=A11),IFERROR(1*Programme!$D$6:$D$15,0),IFERROR(1*Programme!$I$6:$I$15,0))+SUMPRODUCT(--(Programme!$J$6:$J$15=A11),IFERROR(1*Programme!$D$6:$D$15,0),IFERROR(1*Programme!$K$6:$K$15,0))+SUMPRODUCT(--(Programme!$H$20:$H$29=A11),IFERROR(1*Programme!$D$20:$D$29,0),IFERROR(1*Programme!$I$20:$I$29,0))+SUMPRODUCT(--(Programme!$J$20:$J$29=A11),IFERROR(1*Programme!$D$20:$D$29,0),IFERROR(1*Programme!$K$20:$K$29,0))+SUMPRODUCT(--(Programme!$H$34:$H$43=A11),IFERROR(1*Programme!$D$34:$D$43,0),IFERROR(1*Programme!$I$34:$I$43,0))+SUMPRODUCT(--(Programme!$J$34:$J$43=A11),IFERROR(1*Programme!$D$34:$D$43,0),IFERROR(1*Programme!$K$34:$K$43,0))+SUMPRODUCT(--(Programme!$H$48:$H$57=A11),IFERROR(1*Programme!$D$48:$D$57,0),IFERROR(1*Programme!$I$48:$I$57,0))+SUMPRODUCT(--(Programme!$J$48:$J$57=A11),IFERROR(1*Programme!$D$48:$D$57,0),IFERROR(1*Programme!$K$48:$K$57,0))+SUMPRODUCT(--(Programme!$H$62:$H$71=A11),IFERROR(1*Programme!$D$62:$D$71,0),IFERROR(1*Programme!$I$62:$I$71,0))+SUMPRODUCT(--(Programme!$J$62:$J$71=A11),IFERROR(1*Programme!$D$62:$D$71,0),IFERROR(1*Programme!$K$62:$K$71,0))+SUMPRODUCT(--(Programme!$H$76:$H$85=A11),IFERROR(1*Programme!$D$76:$D$85,0),IFERROR(1*Programme!$I$76:$I$85,0))+SUMPRODUCT(--(Programme!$J$76:$J$85=A11),IFERROR(1*Programme!$D$76:$D$85,0),IFERROR(1*Programme!$K$76:$K$85,0))+SUMPRODUCT(--(Programme!$H$90:$H$99=A11),IFERROR(1*Programme!$D$90:$D$99,0),IFERROR(1*Programme!$I$90:$I$99,0))+SUMPRODUCT(--(Programme!$J$90:$J$99=A11),IFERROR(1*Programme!$D$90:$D$99,0),IFERROR(1*Programme!$K$90:$K$99,0))</f>
        <v>0</v>
      </c>
      <c r="F11" s="11">
        <f t="shared" si="3"/>
        <v>0</v>
      </c>
      <c r="G11" s="11">
        <f t="shared" si="4"/>
        <v>-9</v>
      </c>
      <c r="H11" s="11">
        <f>--((SUMIF(Programme!$B$6:$B$15,A11,Programme!$D$6:$D$15)+SUMPRODUCT(--(Programme!$H$6:$H$15=A11),IFERROR(1*Programme!$D$6:$D$15,0),IFERROR(1*Programme!$I$6:$I$15,0))+SUMPRODUCT(--(Programme!$J$6:$J$15=A11),IFERROR(1*Programme!$D$6:$D$15,0),IFERROR(1*Programme!$K$6:$K$15,0)))&gt;0)+--((SUMIF(Programme!$B$20:$B$29,A11,Programme!$D$20:$D$29)+SUMPRODUCT(--(Programme!$H$20:$H$29=A11),IFERROR(1*Programme!$D$20:$D$29,0),IFERROR(1*Programme!$I$20:$I$29,0))+SUMPRODUCT(--(Programme!$J$20:$J$29=A11),IFERROR(1*Programme!$D$20:$D$29,0),IFERROR(1*Programme!$K$20:$K$29,0)))&gt;0)+--((SUMIF(Programme!$B$34:$B$43,A11,Programme!$D$34:$D$43)+SUMPRODUCT(--(Programme!$H$34:$H$43=A11),IFERROR(1*Programme!$D$34:$D$43,0),IFERROR(1*Programme!$I$34:$I$43,0))+SUMPRODUCT(--(Programme!$J$34:$J$43=A11),IFERROR(1*Programme!$D$34:$D$43,0),IFERROR(1*Programme!$K$34:$K$43,0)))&gt;0)+--((SUMIF(Programme!$B$48:$B$57,A11,Programme!$D$48:$D$57)+SUMPRODUCT(--(Programme!$H$48:$H$57=A11),IFERROR(1*Programme!$D$48:$D$57,0),IFERROR(1*Programme!$I$48:$I$57,0))+SUMPRODUCT(--(Programme!$J$48:$J$57=A11),IFERROR(1*Programme!$D$48:$D$57,0),IFERROR(1*Programme!$K$48:$K$57,0)))&gt;0)+--((SUMIF(Programme!$B$62:$B$71,A11,Programme!$D$62:$D$71)+SUMPRODUCT(--(Programme!$H$62:$H$71=A11),IFERROR(1*Programme!$D$62:$D$71,0),IFERROR(1*Programme!$I$62:$I$71,0))+SUMPRODUCT(--(Programme!$J$62:$J$71=A11),IFERROR(1*Programme!$D$62:$D$71,0),IFERROR(1*Programme!$K$62:$K$71,0)))&gt;0)+--((SUMIF(Programme!$B$76:$B$85,A11,Programme!$D$76:$D$85)+SUMPRODUCT(--(Programme!$H$76:$H$85=A11),IFERROR(1*Programme!$D$76:$D$85,0),IFERROR(1*Programme!$I$76:$I$85,0))+SUMPRODUCT(--(Programme!$J$76:$J$85=A11),IFERROR(1*Programme!$D$76:$D$85,0),IFERROR(1*Programme!$K$76:$K$85,0)))&gt;0)+--((SUMIF(Programme!$B$90:$B$99,A11,Programme!$D$90:$D$99)+SUMPRODUCT(--(Programme!$H$90:$H$99=A11),IFERROR(1*Programme!$D$90:$D$99,0),IFERROR(1*Programme!$I$90:$I$99,0))+SUMPRODUCT(--(Programme!$J$90:$J$99=A11),IFERROR(1*Programme!$D$90:$D$99,0),IFERROR(1*Programme!$K$90:$K$99,0)))&gt;0)</f>
        <v>0</v>
      </c>
      <c r="I11" s="4" t="str">
        <f>IF(F11=0,"—",IF(AND(F11&gt;Paramètres!$B$16,H11&lt;2),"À répartir","OK"))</f>
        <v>—</v>
      </c>
      <c r="J11" s="4" t="str">
        <f t="shared" si="5"/>
        <v xml:space="preserve">Non programmé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 t="s">
        <v>57</v>
      </c>
      <c r="B12" s="4" t="str">
        <f>IF(COUNTIF(Paramètres!$B$9:$B$10,A12)&gt;0,"Maintien",IF(COUNTIF(Paramètres!$B$6:$B$8,A12)&gt;0,"Priorité","Développement"))</f>
        <v>Développement</v>
      </c>
      <c r="C12" s="11">
        <f>IF(B12="Maintien",Paramètres!$B$13,IF(B12="Priorité",Paramètres!$B$15,Paramètres!$B$14))</f>
        <v>9</v>
      </c>
      <c r="D12" s="11">
        <f>SUMIF(Programme!$B$6:$B$15,A12,Programme!$D$6:$D$15)+SUMIF(Programme!$B$20:$B$29,A12,Programme!$D$20:$D$29)+SUMIF(Programme!$B$34:$B$43,A12,Programme!$D$34:$D$43)+SUMIF(Programme!$B$48:$B$57,A12,Programme!$D$48:$D$57)+SUMIF(Programme!$B$62:$B$71,A12,Programme!$D$62:$D$71)+SUMIF(Programme!$B$76:$B$85,A12,Programme!$D$76:$D$85)+SUMIF(Programme!$B$90:$B$99,A12,Programme!$D$90:$D$99)</f>
        <v>0</v>
      </c>
      <c r="E12" s="11">
        <f>SUMPRODUCT(--(Programme!$H$6:$H$15=A12),IFERROR(1*Programme!$D$6:$D$15,0),IFERROR(1*Programme!$I$6:$I$15,0))+SUMPRODUCT(--(Programme!$J$6:$J$15=A12),IFERROR(1*Programme!$D$6:$D$15,0),IFERROR(1*Programme!$K$6:$K$15,0))+SUMPRODUCT(--(Programme!$H$20:$H$29=A12),IFERROR(1*Programme!$D$20:$D$29,0),IFERROR(1*Programme!$I$20:$I$29,0))+SUMPRODUCT(--(Programme!$J$20:$J$29=A12),IFERROR(1*Programme!$D$20:$D$29,0),IFERROR(1*Programme!$K$20:$K$29,0))+SUMPRODUCT(--(Programme!$H$34:$H$43=A12),IFERROR(1*Programme!$D$34:$D$43,0),IFERROR(1*Programme!$I$34:$I$43,0))+SUMPRODUCT(--(Programme!$J$34:$J$43=A12),IFERROR(1*Programme!$D$34:$D$43,0),IFERROR(1*Programme!$K$34:$K$43,0))+SUMPRODUCT(--(Programme!$H$48:$H$57=A12),IFERROR(1*Programme!$D$48:$D$57,0),IFERROR(1*Programme!$I$48:$I$57,0))+SUMPRODUCT(--(Programme!$J$48:$J$57=A12),IFERROR(1*Programme!$D$48:$D$57,0),IFERROR(1*Programme!$K$48:$K$57,0))+SUMPRODUCT(--(Programme!$H$62:$H$71=A12),IFERROR(1*Programme!$D$62:$D$71,0),IFERROR(1*Programme!$I$62:$I$71,0))+SUMPRODUCT(--(Programme!$J$62:$J$71=A12),IFERROR(1*Programme!$D$62:$D$71,0),IFERROR(1*Programme!$K$62:$K$71,0))+SUMPRODUCT(--(Programme!$H$76:$H$85=A12),IFERROR(1*Programme!$D$76:$D$85,0),IFERROR(1*Programme!$I$76:$I$85,0))+SUMPRODUCT(--(Programme!$J$76:$J$85=A12),IFERROR(1*Programme!$D$76:$D$85,0),IFERROR(1*Programme!$K$76:$K$85,0))+SUMPRODUCT(--(Programme!$H$90:$H$99=A12),IFERROR(1*Programme!$D$90:$D$99,0),IFERROR(1*Programme!$I$90:$I$99,0))+SUMPRODUCT(--(Programme!$J$90:$J$99=A12),IFERROR(1*Programme!$D$90:$D$99,0),IFERROR(1*Programme!$K$90:$K$99,0))</f>
        <v>0</v>
      </c>
      <c r="F12" s="11">
        <f t="shared" si="3"/>
        <v>0</v>
      </c>
      <c r="G12" s="11">
        <f t="shared" si="4"/>
        <v>-9</v>
      </c>
      <c r="H12" s="11">
        <f>--((SUMIF(Programme!$B$6:$B$15,A12,Programme!$D$6:$D$15)+SUMPRODUCT(--(Programme!$H$6:$H$15=A12),IFERROR(1*Programme!$D$6:$D$15,0),IFERROR(1*Programme!$I$6:$I$15,0))+SUMPRODUCT(--(Programme!$J$6:$J$15=A12),IFERROR(1*Programme!$D$6:$D$15,0),IFERROR(1*Programme!$K$6:$K$15,0)))&gt;0)+--((SUMIF(Programme!$B$20:$B$29,A12,Programme!$D$20:$D$29)+SUMPRODUCT(--(Programme!$H$20:$H$29=A12),IFERROR(1*Programme!$D$20:$D$29,0),IFERROR(1*Programme!$I$20:$I$29,0))+SUMPRODUCT(--(Programme!$J$20:$J$29=A12),IFERROR(1*Programme!$D$20:$D$29,0),IFERROR(1*Programme!$K$20:$K$29,0)))&gt;0)+--((SUMIF(Programme!$B$34:$B$43,A12,Programme!$D$34:$D$43)+SUMPRODUCT(--(Programme!$H$34:$H$43=A12),IFERROR(1*Programme!$D$34:$D$43,0),IFERROR(1*Programme!$I$34:$I$43,0))+SUMPRODUCT(--(Programme!$J$34:$J$43=A12),IFERROR(1*Programme!$D$34:$D$43,0),IFERROR(1*Programme!$K$34:$K$43,0)))&gt;0)+--((SUMIF(Programme!$B$48:$B$57,A12,Programme!$D$48:$D$57)+SUMPRODUCT(--(Programme!$H$48:$H$57=A12),IFERROR(1*Programme!$D$48:$D$57,0),IFERROR(1*Programme!$I$48:$I$57,0))+SUMPRODUCT(--(Programme!$J$48:$J$57=A12),IFERROR(1*Programme!$D$48:$D$57,0),IFERROR(1*Programme!$K$48:$K$57,0)))&gt;0)+--((SUMIF(Programme!$B$62:$B$71,A12,Programme!$D$62:$D$71)+SUMPRODUCT(--(Programme!$H$62:$H$71=A12),IFERROR(1*Programme!$D$62:$D$71,0),IFERROR(1*Programme!$I$62:$I$71,0))+SUMPRODUCT(--(Programme!$J$62:$J$71=A12),IFERROR(1*Programme!$D$62:$D$71,0),IFERROR(1*Programme!$K$62:$K$71,0)))&gt;0)+--((SUMIF(Programme!$B$76:$B$85,A12,Programme!$D$76:$D$85)+SUMPRODUCT(--(Programme!$H$76:$H$85=A12),IFERROR(1*Programme!$D$76:$D$85,0),IFERROR(1*Programme!$I$76:$I$85,0))+SUMPRODUCT(--(Programme!$J$76:$J$85=A12),IFERROR(1*Programme!$D$76:$D$85,0),IFERROR(1*Programme!$K$76:$K$85,0)))&gt;0)+--((SUMIF(Programme!$B$90:$B$99,A12,Programme!$D$90:$D$99)+SUMPRODUCT(--(Programme!$H$90:$H$99=A12),IFERROR(1*Programme!$D$90:$D$99,0),IFERROR(1*Programme!$I$90:$I$99,0))+SUMPRODUCT(--(Programme!$J$90:$J$99=A12),IFERROR(1*Programme!$D$90:$D$99,0),IFERROR(1*Programme!$K$90:$K$99,0)))&gt;0)</f>
        <v>0</v>
      </c>
      <c r="I12" s="4" t="str">
        <f>IF(F12=0,"—",IF(AND(F12&gt;Paramètres!$B$16,H12&lt;2),"À répartir","OK"))</f>
        <v>—</v>
      </c>
      <c r="J12" s="4" t="str">
        <f t="shared" si="5"/>
        <v xml:space="preserve">Non programmé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" customHeight="1">
      <c r="A14" s="3" t="s">
        <v>52</v>
      </c>
      <c r="B14" s="3" t="s">
        <v>28</v>
      </c>
      <c r="C14" s="3" t="s">
        <v>168</v>
      </c>
      <c r="D14" s="4"/>
      <c r="E14" s="4"/>
      <c r="F14" s="4"/>
      <c r="G14" s="4"/>
      <c r="H14" s="4"/>
      <c r="I14" s="4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6.25" customHeight="1">
      <c r="A15" s="4" t="s">
        <v>169</v>
      </c>
      <c r="B15" s="4" t="s">
        <v>170</v>
      </c>
      <c r="C15" s="4" t="s">
        <v>171</v>
      </c>
      <c r="D15" s="4"/>
      <c r="E15" s="4"/>
      <c r="F15" s="4"/>
      <c r="G15" s="4"/>
      <c r="H15" s="4"/>
      <c r="I15" s="4"/>
      <c r="J15" s="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" customHeight="1">
      <c r="A16" s="4" t="s">
        <v>59</v>
      </c>
      <c r="B16" s="4" t="s">
        <v>172</v>
      </c>
      <c r="C16" s="4" t="s">
        <v>173</v>
      </c>
      <c r="D16" s="4"/>
      <c r="E16" s="4"/>
      <c r="F16" s="4"/>
      <c r="G16" s="4"/>
      <c r="H16" s="4"/>
      <c r="I16" s="4"/>
      <c r="J16" s="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6.25" customHeight="1">
      <c r="A17" s="4" t="s">
        <v>61</v>
      </c>
      <c r="B17" s="4" t="s">
        <v>174</v>
      </c>
      <c r="C17" s="4" t="s">
        <v>175</v>
      </c>
      <c r="D17" s="4"/>
      <c r="E17" s="4"/>
      <c r="F17" s="4"/>
      <c r="G17" s="4"/>
      <c r="H17" s="4"/>
      <c r="I17" s="4"/>
      <c r="J17" s="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7.75" customHeight="1">
      <c r="A18" s="4" t="s">
        <v>162</v>
      </c>
      <c r="B18" s="4" t="s">
        <v>176</v>
      </c>
      <c r="C18" s="4" t="s">
        <v>177</v>
      </c>
      <c r="D18" s="4"/>
      <c r="E18" s="4"/>
      <c r="F18" s="4"/>
      <c r="G18" s="4"/>
      <c r="H18" s="4"/>
      <c r="I18" s="4"/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</sheetData>
  <mergeCells count="1">
    <mergeCell ref="A1:J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9F4F803-DB5B-4946-8076-F143544F09DB}">
            <xm:f>J4="Dans la cible"</xm:f>
            <x14:dxf>
              <font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J4:J12</xm:sqref>
        </x14:conditionalFormatting>
        <x14:conditionalFormatting xmlns:xm="http://schemas.microsoft.com/office/excel/2006/main">
          <x14:cfRule type="expression" priority="2" id="{540E29A3-6896-4191-A181-A1971F26C021}">
            <xm:f>J4="Sous la cible"</xm:f>
            <x14:dxf>
              <font>
                <color rgb="FF8A6D00"/>
              </font>
              <fill>
                <patternFill patternType="solid">
                  <fgColor rgb="FFFFF2CC"/>
                  <bgColor rgb="FFFFF2CC"/>
                </patternFill>
              </fill>
            </x14:dxf>
          </x14:cfRule>
          <xm:sqref>J4:J12</xm:sqref>
        </x14:conditionalFormatting>
        <x14:conditionalFormatting xmlns:xm="http://schemas.microsoft.com/office/excel/2006/main">
          <x14:cfRule type="expression" priority="3" id="{9EBE991A-1D62-4A1D-94E0-5B4C9454079C}">
            <xm:f>J4="Au-dessus de la cible"</xm:f>
            <x14:dxf>
              <font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J4:J12</xm:sqref>
        </x14:conditionalFormatting>
        <x14:conditionalFormatting xmlns:xm="http://schemas.microsoft.com/office/excel/2006/main">
          <x14:cfRule type="expression" priority="4" id="{824A4B77-D74F-45ED-AE42-4B6D0DCF3D19}">
            <xm:f>I4="À répartir"</xm:f>
            <x14:dxf>
              <font>
                <color rgb="FFB45F06"/>
              </font>
              <fill>
                <patternFill patternType="solid">
                  <fgColor rgb="FFFCE5CD"/>
                  <bgColor rgb="FFFCE5CD"/>
                </patternFill>
              </fill>
            </x14:dxf>
          </x14:cfRule>
          <xm:sqref>I4:I12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4" topLeftCell="A5" activePane="bottomLeft" state="frozen"/>
      <selection activeCell="A1" activeCellId="0" sqref="A1"/>
    </sheetView>
  </sheetViews>
  <sheetFormatPr defaultRowHeight="14.25"/>
  <cols>
    <col customWidth="1" min="1" max="2" width="12"/>
    <col customWidth="1" min="3" max="3" width="26"/>
    <col customWidth="1" min="4" max="4" width="18"/>
    <col customWidth="1" min="5" max="5" width="28"/>
    <col customWidth="1" min="6" max="6" width="8"/>
    <col customWidth="1" min="7" max="8" width="9"/>
    <col customWidth="1" min="9" max="9" width="10"/>
    <col customWidth="1" min="10" max="15" width="9"/>
    <col customWidth="1" min="16" max="17" width="12"/>
  </cols>
  <sheetData>
    <row r="1" ht="28" customHeight="1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</row>
    <row r="2">
      <c r="A2" s="5" t="s">
        <v>179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180</v>
      </c>
      <c r="B4" s="3" t="s">
        <v>181</v>
      </c>
      <c r="C4" s="3" t="s">
        <v>31</v>
      </c>
      <c r="D4" s="3" t="s">
        <v>30</v>
      </c>
      <c r="E4" s="3" t="s">
        <v>134</v>
      </c>
      <c r="F4" s="3" t="s">
        <v>135</v>
      </c>
      <c r="G4" s="3" t="s">
        <v>136</v>
      </c>
      <c r="H4" s="3" t="s">
        <v>137</v>
      </c>
      <c r="I4" s="3" t="s">
        <v>182</v>
      </c>
      <c r="J4" s="3" t="s">
        <v>143</v>
      </c>
      <c r="K4" s="3" t="s">
        <v>144</v>
      </c>
      <c r="L4" s="3" t="s">
        <v>145</v>
      </c>
      <c r="M4" s="3" t="s">
        <v>146</v>
      </c>
      <c r="N4" s="3" t="s">
        <v>147</v>
      </c>
      <c r="O4" s="3" t="s">
        <v>148</v>
      </c>
      <c r="P4" s="3" t="s">
        <v>183</v>
      </c>
      <c r="Q4" s="3" t="s">
        <v>149</v>
      </c>
      <c r="R4" s="2"/>
      <c r="S4" s="2"/>
      <c r="T4" s="2"/>
      <c r="U4" s="2"/>
      <c r="V4" s="2"/>
      <c r="W4" s="2"/>
      <c r="X4" s="2"/>
      <c r="Y4" s="2"/>
      <c r="Z4" s="2"/>
    </row>
    <row r="5">
      <c r="A5" s="12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" t="str">
        <f t="shared" ref="P5:P9" si="6">IF(OR(I5="",SUM(J5:O5)=0),"",I5*SUM(J5:O5))</f>
        <v/>
      </c>
      <c r="Q5" s="2" t="str">
        <f>""</f>
        <v/>
      </c>
      <c r="R5" s="2"/>
      <c r="S5" s="2"/>
      <c r="T5" s="2"/>
      <c r="U5" s="2"/>
      <c r="V5" s="2"/>
      <c r="W5" s="2"/>
      <c r="X5" s="2"/>
      <c r="Y5" s="2"/>
      <c r="Z5" s="2"/>
    </row>
    <row r="6">
      <c r="A6" s="1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2" t="str">
        <f t="shared" si="6"/>
        <v/>
      </c>
      <c r="Q6" s="2" t="str">
        <f t="shared" ref="Q6:Q9" si="7">IF(P6="","",IFERROR(IF(P6&gt;LOOKUP(2,1/(($C$5:C5=C6)*($E$5:E5=E6)),$P$5:P5),"+",IF(P6&lt;LOOKUP(2,1/(($C$5:C5=C6)*($E$5:E5=E6)),$P$5:P5),"-","=")),""))</f>
        <v/>
      </c>
      <c r="R6" s="2"/>
      <c r="S6" s="2"/>
      <c r="T6" s="2"/>
      <c r="U6" s="2"/>
      <c r="V6" s="2"/>
      <c r="W6" s="2"/>
      <c r="X6" s="2"/>
      <c r="Y6" s="2"/>
      <c r="Z6" s="2"/>
    </row>
    <row r="7">
      <c r="A7" s="1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2" t="str">
        <f t="shared" si="6"/>
        <v/>
      </c>
      <c r="Q7" s="2" t="str">
        <f t="shared" si="7"/>
        <v/>
      </c>
      <c r="R7" s="2"/>
      <c r="S7" s="2"/>
      <c r="T7" s="2"/>
      <c r="U7" s="2"/>
      <c r="V7" s="2"/>
      <c r="W7" s="2"/>
      <c r="X7" s="2"/>
      <c r="Y7" s="2"/>
      <c r="Z7" s="2"/>
    </row>
    <row r="8">
      <c r="A8" s="1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" t="str">
        <f t="shared" si="6"/>
        <v/>
      </c>
      <c r="Q8" s="2" t="str">
        <f t="shared" si="7"/>
        <v/>
      </c>
      <c r="R8" s="2"/>
      <c r="S8" s="2"/>
      <c r="T8" s="2"/>
      <c r="U8" s="2"/>
      <c r="V8" s="2"/>
      <c r="W8" s="2"/>
      <c r="X8" s="2"/>
      <c r="Y8" s="2"/>
      <c r="Z8" s="2"/>
    </row>
    <row r="9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" t="str">
        <f t="shared" si="6"/>
        <v/>
      </c>
      <c r="Q9" s="2" t="str">
        <f t="shared" si="7"/>
        <v/>
      </c>
      <c r="R9" s="2"/>
      <c r="S9" s="2"/>
      <c r="T9" s="2"/>
      <c r="U9" s="2"/>
      <c r="V9" s="2"/>
      <c r="W9" s="2"/>
      <c r="X9" s="2"/>
      <c r="Y9" s="2"/>
      <c r="Z9" s="2"/>
    </row>
    <row r="10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2" t="str">
        <f t="shared" ref="P10:P73" si="8">IF(OR(I10="",SUM(J10:O10)=0),"",I10*SUM(J10:O10))</f>
        <v/>
      </c>
      <c r="Q10" s="2" t="str">
        <f>IF(P10="","",IFERROR(IF(P10&gt;LOOKUP(2,1/(($C$5:C9=C10)*($E$5:E9=E10)),$P$5:P9),"+",IF(P10&lt;LOOKUP(2,1/(($C$5:C9=C10)*($E$5:E9=E10)),$P$5:P9),"-","=")),""))</f>
        <v/>
      </c>
      <c r="R10" s="2"/>
      <c r="S10" s="2"/>
      <c r="T10" s="2"/>
      <c r="U10" s="2"/>
      <c r="V10" s="2"/>
      <c r="W10" s="2"/>
      <c r="X10" s="2"/>
      <c r="Y10" s="2"/>
      <c r="Z10" s="2"/>
    </row>
    <row r="11">
      <c r="A11" s="1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2" t="str">
        <f t="shared" si="8"/>
        <v/>
      </c>
      <c r="Q11" s="2" t="str">
        <f t="shared" ref="Q11:Q74" si="9">IF(P11="","",IFERROR(IF(P11&gt;LOOKUP(2,1/(($C$5:C10=C11)*($E$5:E10=E11)),$P$5:P10),"+",IF(P11&lt;LOOKUP(2,1/(($C$5:C10=C11)*($E$5:E10=E11)),$P$5:P10),"-","=")),""))</f>
        <v/>
      </c>
      <c r="R11" s="2"/>
      <c r="S11" s="2"/>
      <c r="T11" s="2"/>
      <c r="U11" s="2"/>
      <c r="V11" s="2"/>
      <c r="W11" s="2"/>
      <c r="X11" s="2"/>
      <c r="Y11" s="2"/>
      <c r="Z11" s="2"/>
    </row>
    <row r="12">
      <c r="A12" s="1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2" t="str">
        <f t="shared" si="8"/>
        <v/>
      </c>
      <c r="Q12" s="2" t="str">
        <f t="shared" si="9"/>
        <v/>
      </c>
      <c r="R12" s="2"/>
      <c r="S12" s="2"/>
      <c r="T12" s="2"/>
      <c r="U12" s="2"/>
      <c r="V12" s="2"/>
      <c r="W12" s="2"/>
      <c r="X12" s="2"/>
      <c r="Y12" s="2"/>
      <c r="Z12" s="2"/>
    </row>
    <row r="13">
      <c r="A13" s="1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2" t="str">
        <f t="shared" si="8"/>
        <v/>
      </c>
      <c r="Q13" s="2" t="str">
        <f t="shared" si="9"/>
        <v/>
      </c>
      <c r="R13" s="2"/>
      <c r="S13" s="2"/>
      <c r="T13" s="2"/>
      <c r="U13" s="2"/>
      <c r="V13" s="2"/>
      <c r="W13" s="2"/>
      <c r="X13" s="2"/>
      <c r="Y13" s="2"/>
      <c r="Z13" s="2"/>
    </row>
    <row r="14">
      <c r="A14" s="1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" t="str">
        <f t="shared" si="8"/>
        <v/>
      </c>
      <c r="Q14" s="2" t="str">
        <f t="shared" si="9"/>
        <v/>
      </c>
      <c r="R14" s="2"/>
      <c r="S14" s="2"/>
      <c r="T14" s="2"/>
      <c r="U14" s="2"/>
      <c r="V14" s="2"/>
      <c r="W14" s="2"/>
      <c r="X14" s="2"/>
      <c r="Y14" s="2"/>
      <c r="Z14" s="2"/>
    </row>
    <row r="15">
      <c r="A15" s="1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2" t="str">
        <f t="shared" si="8"/>
        <v/>
      </c>
      <c r="Q15" s="2" t="str">
        <f t="shared" si="9"/>
        <v/>
      </c>
      <c r="R15" s="2"/>
      <c r="S15" s="2"/>
      <c r="T15" s="2"/>
      <c r="U15" s="2"/>
      <c r="V15" s="2"/>
      <c r="W15" s="2"/>
      <c r="X15" s="2"/>
      <c r="Y15" s="2"/>
      <c r="Z15" s="2"/>
    </row>
    <row r="16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2" t="str">
        <f t="shared" si="8"/>
        <v/>
      </c>
      <c r="Q16" s="2" t="str">
        <f t="shared" si="9"/>
        <v/>
      </c>
      <c r="R16" s="2"/>
      <c r="S16" s="2"/>
      <c r="T16" s="2"/>
      <c r="U16" s="2"/>
      <c r="V16" s="2"/>
      <c r="W16" s="2"/>
      <c r="X16" s="2"/>
      <c r="Y16" s="2"/>
      <c r="Z16" s="2"/>
    </row>
    <row r="17">
      <c r="A17" s="1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" t="str">
        <f t="shared" si="8"/>
        <v/>
      </c>
      <c r="Q17" s="2" t="str">
        <f t="shared" si="9"/>
        <v/>
      </c>
      <c r="R17" s="2"/>
      <c r="S17" s="2"/>
      <c r="T17" s="2"/>
      <c r="U17" s="2"/>
      <c r="V17" s="2"/>
      <c r="W17" s="2"/>
      <c r="X17" s="2"/>
      <c r="Y17" s="2"/>
      <c r="Z17" s="2"/>
    </row>
    <row r="18">
      <c r="A18" s="1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2" t="str">
        <f t="shared" si="8"/>
        <v/>
      </c>
      <c r="Q18" s="2" t="str">
        <f t="shared" si="9"/>
        <v/>
      </c>
      <c r="R18" s="2"/>
      <c r="S18" s="2"/>
      <c r="T18" s="2"/>
      <c r="U18" s="2"/>
      <c r="V18" s="2"/>
      <c r="W18" s="2"/>
      <c r="X18" s="2"/>
      <c r="Y18" s="2"/>
      <c r="Z18" s="2"/>
    </row>
    <row r="19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2" t="str">
        <f t="shared" si="8"/>
        <v/>
      </c>
      <c r="Q19" s="2" t="str">
        <f t="shared" si="9"/>
        <v/>
      </c>
      <c r="R19" s="2"/>
      <c r="S19" s="2"/>
      <c r="T19" s="2"/>
      <c r="U19" s="2"/>
      <c r="V19" s="2"/>
      <c r="W19" s="2"/>
      <c r="X19" s="2"/>
      <c r="Y19" s="2"/>
      <c r="Z19" s="2"/>
    </row>
    <row r="20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" t="str">
        <f t="shared" si="8"/>
        <v/>
      </c>
      <c r="Q20" s="2" t="str">
        <f t="shared" si="9"/>
        <v/>
      </c>
      <c r="R20" s="2"/>
      <c r="S20" s="2"/>
      <c r="T20" s="2"/>
      <c r="U20" s="2"/>
      <c r="V20" s="2"/>
      <c r="W20" s="2"/>
      <c r="X20" s="2"/>
      <c r="Y20" s="2"/>
      <c r="Z20" s="2"/>
    </row>
    <row r="21">
      <c r="A21" s="12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2" t="str">
        <f t="shared" si="8"/>
        <v/>
      </c>
      <c r="Q21" s="2" t="str">
        <f t="shared" si="9"/>
        <v/>
      </c>
      <c r="R21" s="2"/>
      <c r="S21" s="2"/>
      <c r="T21" s="2"/>
      <c r="U21" s="2"/>
      <c r="V21" s="2"/>
      <c r="W21" s="2"/>
      <c r="X21" s="2"/>
      <c r="Y21" s="2"/>
      <c r="Z21" s="2"/>
    </row>
    <row r="22">
      <c r="A22" s="1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2" t="str">
        <f t="shared" si="8"/>
        <v/>
      </c>
      <c r="Q22" s="2" t="str">
        <f t="shared" si="9"/>
        <v/>
      </c>
      <c r="R22" s="2"/>
      <c r="S22" s="2"/>
      <c r="T22" s="2"/>
      <c r="U22" s="2"/>
      <c r="V22" s="2"/>
      <c r="W22" s="2"/>
      <c r="X22" s="2"/>
      <c r="Y22" s="2"/>
      <c r="Z22" s="2"/>
    </row>
    <row r="23">
      <c r="A23" s="1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2" t="str">
        <f t="shared" si="8"/>
        <v/>
      </c>
      <c r="Q23" s="2" t="str">
        <f t="shared" si="9"/>
        <v/>
      </c>
      <c r="R23" s="2"/>
      <c r="S23" s="2"/>
      <c r="T23" s="2"/>
      <c r="U23" s="2"/>
      <c r="V23" s="2"/>
      <c r="W23" s="2"/>
      <c r="X23" s="2"/>
      <c r="Y23" s="2"/>
      <c r="Z23" s="2"/>
    </row>
    <row r="24">
      <c r="A24" s="1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2" t="str">
        <f t="shared" si="8"/>
        <v/>
      </c>
      <c r="Q24" s="2" t="str">
        <f t="shared" si="9"/>
        <v/>
      </c>
      <c r="R24" s="2"/>
      <c r="S24" s="2"/>
      <c r="T24" s="2"/>
      <c r="U24" s="2"/>
      <c r="V24" s="2"/>
      <c r="W24" s="2"/>
      <c r="X24" s="2"/>
      <c r="Y24" s="2"/>
      <c r="Z24" s="2"/>
    </row>
    <row r="25">
      <c r="A25" s="1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2" t="str">
        <f t="shared" si="8"/>
        <v/>
      </c>
      <c r="Q25" s="2" t="str">
        <f t="shared" si="9"/>
        <v/>
      </c>
      <c r="R25" s="2"/>
      <c r="S25" s="2"/>
      <c r="T25" s="2"/>
      <c r="U25" s="2"/>
      <c r="V25" s="2"/>
      <c r="W25" s="2"/>
      <c r="X25" s="2"/>
      <c r="Y25" s="2"/>
      <c r="Z25" s="2"/>
    </row>
    <row r="26">
      <c r="A26" s="1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" t="str">
        <f t="shared" si="8"/>
        <v/>
      </c>
      <c r="Q26" s="2" t="str">
        <f t="shared" si="9"/>
        <v/>
      </c>
      <c r="R26" s="2"/>
      <c r="S26" s="2"/>
      <c r="T26" s="2"/>
      <c r="U26" s="2"/>
      <c r="V26" s="2"/>
      <c r="W26" s="2"/>
      <c r="X26" s="2"/>
      <c r="Y26" s="2"/>
      <c r="Z26" s="2"/>
    </row>
    <row r="27">
      <c r="A27" s="1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2" t="str">
        <f t="shared" si="8"/>
        <v/>
      </c>
      <c r="Q27" s="2" t="str">
        <f t="shared" si="9"/>
        <v/>
      </c>
      <c r="R27" s="2"/>
      <c r="S27" s="2"/>
      <c r="T27" s="2"/>
      <c r="U27" s="2"/>
      <c r="V27" s="2"/>
      <c r="W27" s="2"/>
      <c r="X27" s="2"/>
      <c r="Y27" s="2"/>
      <c r="Z27" s="2"/>
    </row>
    <row r="28">
      <c r="A28" s="12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2" t="str">
        <f t="shared" si="8"/>
        <v/>
      </c>
      <c r="Q28" s="2" t="str">
        <f t="shared" si="9"/>
        <v/>
      </c>
      <c r="R28" s="2"/>
      <c r="S28" s="2"/>
      <c r="T28" s="2"/>
      <c r="U28" s="2"/>
      <c r="V28" s="2"/>
      <c r="W28" s="2"/>
      <c r="X28" s="2"/>
      <c r="Y28" s="2"/>
      <c r="Z28" s="2"/>
    </row>
    <row r="29">
      <c r="A29" s="1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2" t="str">
        <f t="shared" si="8"/>
        <v/>
      </c>
      <c r="Q29" s="2" t="str">
        <f t="shared" si="9"/>
        <v/>
      </c>
      <c r="R29" s="2"/>
      <c r="S29" s="2"/>
      <c r="T29" s="2"/>
      <c r="U29" s="2"/>
      <c r="V29" s="2"/>
      <c r="W29" s="2"/>
      <c r="X29" s="2"/>
      <c r="Y29" s="2"/>
      <c r="Z29" s="2"/>
    </row>
    <row r="30">
      <c r="A30" s="12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2" t="str">
        <f t="shared" si="8"/>
        <v/>
      </c>
      <c r="Q30" s="2" t="str">
        <f t="shared" si="9"/>
        <v/>
      </c>
      <c r="R30" s="2"/>
      <c r="S30" s="2"/>
      <c r="T30" s="2"/>
      <c r="U30" s="2"/>
      <c r="V30" s="2"/>
      <c r="W30" s="2"/>
      <c r="X30" s="2"/>
      <c r="Y30" s="2"/>
      <c r="Z30" s="2"/>
    </row>
    <row r="31">
      <c r="A31" s="12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2" t="str">
        <f t="shared" si="8"/>
        <v/>
      </c>
      <c r="Q31" s="2" t="str">
        <f t="shared" si="9"/>
        <v/>
      </c>
      <c r="R31" s="2"/>
      <c r="S31" s="2"/>
      <c r="T31" s="2"/>
      <c r="U31" s="2"/>
      <c r="V31" s="2"/>
      <c r="W31" s="2"/>
      <c r="X31" s="2"/>
      <c r="Y31" s="2"/>
      <c r="Z31" s="2"/>
    </row>
    <row r="32">
      <c r="A32" s="12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" t="str">
        <f t="shared" si="8"/>
        <v/>
      </c>
      <c r="Q32" s="2" t="str">
        <f t="shared" si="9"/>
        <v/>
      </c>
      <c r="R32" s="2"/>
      <c r="S32" s="2"/>
      <c r="T32" s="2"/>
      <c r="U32" s="2"/>
      <c r="V32" s="2"/>
      <c r="W32" s="2"/>
      <c r="X32" s="2"/>
      <c r="Y32" s="2"/>
      <c r="Z32" s="2"/>
    </row>
    <row r="33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2" t="str">
        <f t="shared" si="8"/>
        <v/>
      </c>
      <c r="Q33" s="2" t="str">
        <f t="shared" si="9"/>
        <v/>
      </c>
      <c r="R33" s="2"/>
      <c r="S33" s="2"/>
      <c r="T33" s="2"/>
      <c r="U33" s="2"/>
      <c r="V33" s="2"/>
      <c r="W33" s="2"/>
      <c r="X33" s="2"/>
      <c r="Y33" s="2"/>
      <c r="Z33" s="2"/>
    </row>
    <row r="34">
      <c r="A34" s="12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2" t="str">
        <f t="shared" si="8"/>
        <v/>
      </c>
      <c r="Q34" s="2" t="str">
        <f t="shared" si="9"/>
        <v/>
      </c>
      <c r="R34" s="2"/>
      <c r="S34" s="2"/>
      <c r="T34" s="2"/>
      <c r="U34" s="2"/>
      <c r="V34" s="2"/>
      <c r="W34" s="2"/>
      <c r="X34" s="2"/>
      <c r="Y34" s="2"/>
      <c r="Z34" s="2"/>
    </row>
    <row r="35">
      <c r="A35" s="12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2" t="str">
        <f t="shared" si="8"/>
        <v/>
      </c>
      <c r="Q35" s="2" t="str">
        <f t="shared" si="9"/>
        <v/>
      </c>
      <c r="R35" s="2"/>
      <c r="S35" s="2"/>
      <c r="T35" s="2"/>
      <c r="U35" s="2"/>
      <c r="V35" s="2"/>
      <c r="W35" s="2"/>
      <c r="X35" s="2"/>
      <c r="Y35" s="2"/>
      <c r="Z35" s="2"/>
    </row>
    <row r="36">
      <c r="A36" s="12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2" t="str">
        <f t="shared" si="8"/>
        <v/>
      </c>
      <c r="Q36" s="2" t="str">
        <f t="shared" si="9"/>
        <v/>
      </c>
      <c r="R36" s="2"/>
      <c r="S36" s="2"/>
      <c r="T36" s="2"/>
      <c r="U36" s="2"/>
      <c r="V36" s="2"/>
      <c r="W36" s="2"/>
      <c r="X36" s="2"/>
      <c r="Y36" s="2"/>
      <c r="Z36" s="2"/>
    </row>
    <row r="37">
      <c r="A37" s="12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2" t="str">
        <f t="shared" si="8"/>
        <v/>
      </c>
      <c r="Q37" s="2" t="str">
        <f t="shared" si="9"/>
        <v/>
      </c>
      <c r="R37" s="2"/>
      <c r="S37" s="2"/>
      <c r="T37" s="2"/>
      <c r="U37" s="2"/>
      <c r="V37" s="2"/>
      <c r="W37" s="2"/>
      <c r="X37" s="2"/>
      <c r="Y37" s="2"/>
      <c r="Z37" s="2"/>
    </row>
    <row r="38">
      <c r="A38" s="12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2" t="str">
        <f t="shared" si="8"/>
        <v/>
      </c>
      <c r="Q38" s="2" t="str">
        <f t="shared" si="9"/>
        <v/>
      </c>
      <c r="R38" s="2"/>
      <c r="S38" s="2"/>
      <c r="T38" s="2"/>
      <c r="U38" s="2"/>
      <c r="V38" s="2"/>
      <c r="W38" s="2"/>
      <c r="X38" s="2"/>
      <c r="Y38" s="2"/>
      <c r="Z38" s="2"/>
    </row>
    <row r="39">
      <c r="A39" s="12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2" t="str">
        <f t="shared" si="8"/>
        <v/>
      </c>
      <c r="Q39" s="2" t="str">
        <f t="shared" si="9"/>
        <v/>
      </c>
      <c r="R39" s="2"/>
      <c r="S39" s="2"/>
      <c r="T39" s="2"/>
      <c r="U39" s="2"/>
      <c r="V39" s="2"/>
      <c r="W39" s="2"/>
      <c r="X39" s="2"/>
      <c r="Y39" s="2"/>
      <c r="Z39" s="2"/>
    </row>
    <row r="40">
      <c r="A40" s="1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2" t="str">
        <f t="shared" si="8"/>
        <v/>
      </c>
      <c r="Q40" s="2" t="str">
        <f t="shared" si="9"/>
        <v/>
      </c>
      <c r="R40" s="2"/>
      <c r="S40" s="2"/>
      <c r="T40" s="2"/>
      <c r="U40" s="2"/>
      <c r="V40" s="2"/>
      <c r="W40" s="2"/>
      <c r="X40" s="2"/>
      <c r="Y40" s="2"/>
      <c r="Z40" s="2"/>
    </row>
    <row r="41">
      <c r="A41" s="12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2" t="str">
        <f t="shared" si="8"/>
        <v/>
      </c>
      <c r="Q41" s="2" t="str">
        <f t="shared" si="9"/>
        <v/>
      </c>
      <c r="R41" s="2"/>
      <c r="S41" s="2"/>
      <c r="T41" s="2"/>
      <c r="U41" s="2"/>
      <c r="V41" s="2"/>
      <c r="W41" s="2"/>
      <c r="X41" s="2"/>
      <c r="Y41" s="2"/>
      <c r="Z41" s="2"/>
    </row>
    <row r="42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2" t="str">
        <f t="shared" si="8"/>
        <v/>
      </c>
      <c r="Q42" s="2" t="str">
        <f t="shared" si="9"/>
        <v/>
      </c>
      <c r="R42" s="2"/>
      <c r="S42" s="2"/>
      <c r="T42" s="2"/>
      <c r="U42" s="2"/>
      <c r="V42" s="2"/>
      <c r="W42" s="2"/>
      <c r="X42" s="2"/>
      <c r="Y42" s="2"/>
      <c r="Z42" s="2"/>
    </row>
    <row r="43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2" t="str">
        <f t="shared" si="8"/>
        <v/>
      </c>
      <c r="Q43" s="2" t="str">
        <f t="shared" si="9"/>
        <v/>
      </c>
      <c r="R43" s="2"/>
      <c r="S43" s="2"/>
      <c r="T43" s="2"/>
      <c r="U43" s="2"/>
      <c r="V43" s="2"/>
      <c r="W43" s="2"/>
      <c r="X43" s="2"/>
      <c r="Y43" s="2"/>
      <c r="Z43" s="2"/>
    </row>
    <row r="4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2" t="str">
        <f t="shared" si="8"/>
        <v/>
      </c>
      <c r="Q44" s="2" t="str">
        <f t="shared" si="9"/>
        <v/>
      </c>
      <c r="R44" s="2"/>
      <c r="S44" s="2"/>
      <c r="T44" s="2"/>
      <c r="U44" s="2"/>
      <c r="V44" s="2"/>
      <c r="W44" s="2"/>
      <c r="X44" s="2"/>
      <c r="Y44" s="2"/>
      <c r="Z44" s="2"/>
    </row>
    <row r="45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2" t="str">
        <f t="shared" si="8"/>
        <v/>
      </c>
      <c r="Q45" s="2" t="str">
        <f t="shared" si="9"/>
        <v/>
      </c>
      <c r="R45" s="2"/>
      <c r="S45" s="2"/>
      <c r="T45" s="2"/>
      <c r="U45" s="2"/>
      <c r="V45" s="2"/>
      <c r="W45" s="2"/>
      <c r="X45" s="2"/>
      <c r="Y45" s="2"/>
      <c r="Z45" s="2"/>
    </row>
    <row r="46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2" t="str">
        <f t="shared" si="8"/>
        <v/>
      </c>
      <c r="Q46" s="2" t="str">
        <f t="shared" si="9"/>
        <v/>
      </c>
      <c r="R46" s="2"/>
      <c r="S46" s="2"/>
      <c r="T46" s="2"/>
      <c r="U46" s="2"/>
      <c r="V46" s="2"/>
      <c r="W46" s="2"/>
      <c r="X46" s="2"/>
      <c r="Y46" s="2"/>
      <c r="Z46" s="2"/>
    </row>
    <row r="47">
      <c r="A47" s="12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2" t="str">
        <f t="shared" si="8"/>
        <v/>
      </c>
      <c r="Q47" s="2" t="str">
        <f t="shared" si="9"/>
        <v/>
      </c>
      <c r="R47" s="2"/>
      <c r="S47" s="2"/>
      <c r="T47" s="2"/>
      <c r="U47" s="2"/>
      <c r="V47" s="2"/>
      <c r="W47" s="2"/>
      <c r="X47" s="2"/>
      <c r="Y47" s="2"/>
      <c r="Z47" s="2"/>
    </row>
    <row r="48">
      <c r="A48" s="12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2" t="str">
        <f t="shared" si="8"/>
        <v/>
      </c>
      <c r="Q48" s="2" t="str">
        <f t="shared" si="9"/>
        <v/>
      </c>
      <c r="R48" s="2"/>
      <c r="S48" s="2"/>
      <c r="T48" s="2"/>
      <c r="U48" s="2"/>
      <c r="V48" s="2"/>
      <c r="W48" s="2"/>
      <c r="X48" s="2"/>
      <c r="Y48" s="2"/>
      <c r="Z48" s="2"/>
    </row>
    <row r="49">
      <c r="A49" s="12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2" t="str">
        <f t="shared" si="8"/>
        <v/>
      </c>
      <c r="Q49" s="2" t="str">
        <f t="shared" si="9"/>
        <v/>
      </c>
      <c r="R49" s="2"/>
      <c r="S49" s="2"/>
      <c r="T49" s="2"/>
      <c r="U49" s="2"/>
      <c r="V49" s="2"/>
      <c r="W49" s="2"/>
      <c r="X49" s="2"/>
      <c r="Y49" s="2"/>
      <c r="Z49" s="2"/>
    </row>
    <row r="50">
      <c r="A50" s="1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2" t="str">
        <f t="shared" si="8"/>
        <v/>
      </c>
      <c r="Q50" s="2" t="str">
        <f t="shared" si="9"/>
        <v/>
      </c>
      <c r="R50" s="2"/>
      <c r="S50" s="2"/>
      <c r="T50" s="2"/>
      <c r="U50" s="2"/>
      <c r="V50" s="2"/>
      <c r="W50" s="2"/>
      <c r="X50" s="2"/>
      <c r="Y50" s="2"/>
      <c r="Z50" s="2"/>
    </row>
    <row r="51">
      <c r="A51" s="12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2" t="str">
        <f t="shared" si="8"/>
        <v/>
      </c>
      <c r="Q51" s="2" t="str">
        <f t="shared" si="9"/>
        <v/>
      </c>
      <c r="R51" s="2"/>
      <c r="S51" s="2"/>
      <c r="T51" s="2"/>
      <c r="U51" s="2"/>
      <c r="V51" s="2"/>
      <c r="W51" s="2"/>
      <c r="X51" s="2"/>
      <c r="Y51" s="2"/>
      <c r="Z51" s="2"/>
    </row>
    <row r="52">
      <c r="A52" s="12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2" t="str">
        <f t="shared" si="8"/>
        <v/>
      </c>
      <c r="Q52" s="2" t="str">
        <f t="shared" si="9"/>
        <v/>
      </c>
      <c r="R52" s="2"/>
      <c r="S52" s="2"/>
      <c r="T52" s="2"/>
      <c r="U52" s="2"/>
      <c r="V52" s="2"/>
      <c r="W52" s="2"/>
      <c r="X52" s="2"/>
      <c r="Y52" s="2"/>
      <c r="Z52" s="2"/>
    </row>
    <row r="53">
      <c r="A53" s="12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2" t="str">
        <f t="shared" si="8"/>
        <v/>
      </c>
      <c r="Q53" s="2" t="str">
        <f t="shared" si="9"/>
        <v/>
      </c>
      <c r="R53" s="2"/>
      <c r="S53" s="2"/>
      <c r="T53" s="2"/>
      <c r="U53" s="2"/>
      <c r="V53" s="2"/>
      <c r="W53" s="2"/>
      <c r="X53" s="2"/>
      <c r="Y53" s="2"/>
      <c r="Z53" s="2"/>
    </row>
    <row r="54">
      <c r="A54" s="12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2" t="str">
        <f t="shared" si="8"/>
        <v/>
      </c>
      <c r="Q54" s="2" t="str">
        <f t="shared" si="9"/>
        <v/>
      </c>
      <c r="R54" s="2"/>
      <c r="S54" s="2"/>
      <c r="T54" s="2"/>
      <c r="U54" s="2"/>
      <c r="V54" s="2"/>
      <c r="W54" s="2"/>
      <c r="X54" s="2"/>
      <c r="Y54" s="2"/>
      <c r="Z54" s="2"/>
    </row>
    <row r="55">
      <c r="A55" s="12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2" t="str">
        <f t="shared" si="8"/>
        <v/>
      </c>
      <c r="Q55" s="2" t="str">
        <f t="shared" si="9"/>
        <v/>
      </c>
      <c r="R55" s="2"/>
      <c r="S55" s="2"/>
      <c r="T55" s="2"/>
      <c r="U55" s="2"/>
      <c r="V55" s="2"/>
      <c r="W55" s="2"/>
      <c r="X55" s="2"/>
      <c r="Y55" s="2"/>
      <c r="Z55" s="2"/>
    </row>
    <row r="56">
      <c r="A56" s="1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2" t="str">
        <f t="shared" si="8"/>
        <v/>
      </c>
      <c r="Q56" s="2" t="str">
        <f t="shared" si="9"/>
        <v/>
      </c>
      <c r="R56" s="2"/>
      <c r="S56" s="2"/>
      <c r="T56" s="2"/>
      <c r="U56" s="2"/>
      <c r="V56" s="2"/>
      <c r="W56" s="2"/>
      <c r="X56" s="2"/>
      <c r="Y56" s="2"/>
      <c r="Z56" s="2"/>
    </row>
    <row r="57">
      <c r="A57" s="12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2" t="str">
        <f t="shared" si="8"/>
        <v/>
      </c>
      <c r="Q57" s="2" t="str">
        <f t="shared" si="9"/>
        <v/>
      </c>
      <c r="R57" s="2"/>
      <c r="S57" s="2"/>
      <c r="T57" s="2"/>
      <c r="U57" s="2"/>
      <c r="V57" s="2"/>
      <c r="W57" s="2"/>
      <c r="X57" s="2"/>
      <c r="Y57" s="2"/>
      <c r="Z57" s="2"/>
    </row>
    <row r="58">
      <c r="A58" s="1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2" t="str">
        <f t="shared" si="8"/>
        <v/>
      </c>
      <c r="Q58" s="2" t="str">
        <f t="shared" si="9"/>
        <v/>
      </c>
      <c r="R58" s="2"/>
      <c r="S58" s="2"/>
      <c r="T58" s="2"/>
      <c r="U58" s="2"/>
      <c r="V58" s="2"/>
      <c r="W58" s="2"/>
      <c r="X58" s="2"/>
      <c r="Y58" s="2"/>
      <c r="Z58" s="2"/>
    </row>
    <row r="59">
      <c r="A59" s="12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2" t="str">
        <f t="shared" si="8"/>
        <v/>
      </c>
      <c r="Q59" s="2" t="str">
        <f t="shared" si="9"/>
        <v/>
      </c>
      <c r="R59" s="2"/>
      <c r="S59" s="2"/>
      <c r="T59" s="2"/>
      <c r="U59" s="2"/>
      <c r="V59" s="2"/>
      <c r="W59" s="2"/>
      <c r="X59" s="2"/>
      <c r="Y59" s="2"/>
      <c r="Z59" s="2"/>
    </row>
    <row r="60">
      <c r="A60" s="12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2" t="str">
        <f t="shared" si="8"/>
        <v/>
      </c>
      <c r="Q60" s="2" t="str">
        <f t="shared" si="9"/>
        <v/>
      </c>
      <c r="R60" s="2"/>
      <c r="S60" s="2"/>
      <c r="T60" s="2"/>
      <c r="U60" s="2"/>
      <c r="V60" s="2"/>
      <c r="W60" s="2"/>
      <c r="X60" s="2"/>
      <c r="Y60" s="2"/>
      <c r="Z60" s="2"/>
    </row>
    <row r="61">
      <c r="A61" s="12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2" t="str">
        <f t="shared" si="8"/>
        <v/>
      </c>
      <c r="Q61" s="2" t="str">
        <f t="shared" si="9"/>
        <v/>
      </c>
      <c r="R61" s="2"/>
      <c r="S61" s="2"/>
      <c r="T61" s="2"/>
      <c r="U61" s="2"/>
      <c r="V61" s="2"/>
      <c r="W61" s="2"/>
      <c r="X61" s="2"/>
      <c r="Y61" s="2"/>
      <c r="Z61" s="2"/>
    </row>
    <row r="62">
      <c r="A62" s="1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2" t="str">
        <f t="shared" si="8"/>
        <v/>
      </c>
      <c r="Q62" s="2" t="str">
        <f t="shared" si="9"/>
        <v/>
      </c>
      <c r="R62" s="2"/>
      <c r="S62" s="2"/>
      <c r="T62" s="2"/>
      <c r="U62" s="2"/>
      <c r="V62" s="2"/>
      <c r="W62" s="2"/>
      <c r="X62" s="2"/>
      <c r="Y62" s="2"/>
      <c r="Z62" s="2"/>
    </row>
    <row r="63">
      <c r="A63" s="12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2" t="str">
        <f t="shared" si="8"/>
        <v/>
      </c>
      <c r="Q63" s="2" t="str">
        <f t="shared" si="9"/>
        <v/>
      </c>
      <c r="R63" s="2"/>
      <c r="S63" s="2"/>
      <c r="T63" s="2"/>
      <c r="U63" s="2"/>
      <c r="V63" s="2"/>
      <c r="W63" s="2"/>
      <c r="X63" s="2"/>
      <c r="Y63" s="2"/>
      <c r="Z63" s="2"/>
    </row>
    <row r="64">
      <c r="A64" s="12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2" t="str">
        <f t="shared" si="8"/>
        <v/>
      </c>
      <c r="Q64" s="2" t="str">
        <f t="shared" si="9"/>
        <v/>
      </c>
      <c r="R64" s="2"/>
      <c r="S64" s="2"/>
      <c r="T64" s="2"/>
      <c r="U64" s="2"/>
      <c r="V64" s="2"/>
      <c r="W64" s="2"/>
      <c r="X64" s="2"/>
      <c r="Y64" s="2"/>
      <c r="Z64" s="2"/>
    </row>
    <row r="65">
      <c r="A65" s="12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2" t="str">
        <f t="shared" si="8"/>
        <v/>
      </c>
      <c r="Q65" s="2" t="str">
        <f t="shared" si="9"/>
        <v/>
      </c>
      <c r="R65" s="2"/>
      <c r="S65" s="2"/>
      <c r="T65" s="2"/>
      <c r="U65" s="2"/>
      <c r="V65" s="2"/>
      <c r="W65" s="2"/>
      <c r="X65" s="2"/>
      <c r="Y65" s="2"/>
      <c r="Z65" s="2"/>
    </row>
    <row r="66">
      <c r="A66" s="12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2" t="str">
        <f t="shared" si="8"/>
        <v/>
      </c>
      <c r="Q66" s="2" t="str">
        <f t="shared" si="9"/>
        <v/>
      </c>
      <c r="R66" s="2"/>
      <c r="S66" s="2"/>
      <c r="T66" s="2"/>
      <c r="U66" s="2"/>
      <c r="V66" s="2"/>
      <c r="W66" s="2"/>
      <c r="X66" s="2"/>
      <c r="Y66" s="2"/>
      <c r="Z66" s="2"/>
    </row>
    <row r="67">
      <c r="A67" s="12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2" t="str">
        <f t="shared" si="8"/>
        <v/>
      </c>
      <c r="Q67" s="2" t="str">
        <f t="shared" si="9"/>
        <v/>
      </c>
      <c r="R67" s="2"/>
      <c r="S67" s="2"/>
      <c r="T67" s="2"/>
      <c r="U67" s="2"/>
      <c r="V67" s="2"/>
      <c r="W67" s="2"/>
      <c r="X67" s="2"/>
      <c r="Y67" s="2"/>
      <c r="Z67" s="2"/>
    </row>
    <row r="68">
      <c r="A68" s="12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2" t="str">
        <f t="shared" si="8"/>
        <v/>
      </c>
      <c r="Q68" s="2" t="str">
        <f t="shared" si="9"/>
        <v/>
      </c>
      <c r="R68" s="2"/>
      <c r="S68" s="2"/>
      <c r="T68" s="2"/>
      <c r="U68" s="2"/>
      <c r="V68" s="2"/>
      <c r="W68" s="2"/>
      <c r="X68" s="2"/>
      <c r="Y68" s="2"/>
      <c r="Z68" s="2"/>
    </row>
    <row r="69">
      <c r="A69" s="12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2" t="str">
        <f t="shared" si="8"/>
        <v/>
      </c>
      <c r="Q69" s="2" t="str">
        <f t="shared" si="9"/>
        <v/>
      </c>
      <c r="R69" s="2"/>
      <c r="S69" s="2"/>
      <c r="T69" s="2"/>
      <c r="U69" s="2"/>
      <c r="V69" s="2"/>
      <c r="W69" s="2"/>
      <c r="X69" s="2"/>
      <c r="Y69" s="2"/>
      <c r="Z69" s="2"/>
    </row>
    <row r="70">
      <c r="A70" s="12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2" t="str">
        <f t="shared" si="8"/>
        <v/>
      </c>
      <c r="Q70" s="2" t="str">
        <f t="shared" si="9"/>
        <v/>
      </c>
      <c r="R70" s="2"/>
      <c r="S70" s="2"/>
      <c r="T70" s="2"/>
      <c r="U70" s="2"/>
      <c r="V70" s="2"/>
      <c r="W70" s="2"/>
      <c r="X70" s="2"/>
      <c r="Y70" s="2"/>
      <c r="Z70" s="2"/>
    </row>
    <row r="71">
      <c r="A71" s="12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2" t="str">
        <f t="shared" si="8"/>
        <v/>
      </c>
      <c r="Q71" s="2" t="str">
        <f t="shared" si="9"/>
        <v/>
      </c>
      <c r="R71" s="2"/>
      <c r="S71" s="2"/>
      <c r="T71" s="2"/>
      <c r="U71" s="2"/>
      <c r="V71" s="2"/>
      <c r="W71" s="2"/>
      <c r="X71" s="2"/>
      <c r="Y71" s="2"/>
      <c r="Z71" s="2"/>
    </row>
    <row r="72">
      <c r="A72" s="1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2" t="str">
        <f t="shared" si="8"/>
        <v/>
      </c>
      <c r="Q72" s="2" t="str">
        <f t="shared" si="9"/>
        <v/>
      </c>
      <c r="R72" s="2"/>
      <c r="S72" s="2"/>
      <c r="T72" s="2"/>
      <c r="U72" s="2"/>
      <c r="V72" s="2"/>
      <c r="W72" s="2"/>
      <c r="X72" s="2"/>
      <c r="Y72" s="2"/>
      <c r="Z72" s="2"/>
    </row>
    <row r="73">
      <c r="A73" s="12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2" t="str">
        <f t="shared" si="8"/>
        <v/>
      </c>
      <c r="Q73" s="2" t="str">
        <f t="shared" si="9"/>
        <v/>
      </c>
      <c r="R73" s="2"/>
      <c r="S73" s="2"/>
      <c r="T73" s="2"/>
      <c r="U73" s="2"/>
      <c r="V73" s="2"/>
      <c r="W73" s="2"/>
      <c r="X73" s="2"/>
      <c r="Y73" s="2"/>
      <c r="Z73" s="2"/>
    </row>
    <row r="74">
      <c r="A74" s="12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2" t="str">
        <f t="shared" ref="P74:P99" si="10">IF(OR(I74="",SUM(J74:O74)=0),"",I74*SUM(J74:O74))</f>
        <v/>
      </c>
      <c r="Q74" s="2" t="str">
        <f t="shared" si="9"/>
        <v/>
      </c>
      <c r="R74" s="2"/>
      <c r="S74" s="2"/>
      <c r="T74" s="2"/>
      <c r="U74" s="2"/>
      <c r="V74" s="2"/>
      <c r="W74" s="2"/>
      <c r="X74" s="2"/>
      <c r="Y74" s="2"/>
      <c r="Z74" s="2"/>
    </row>
    <row r="75">
      <c r="A75" s="12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2" t="str">
        <f t="shared" si="10"/>
        <v/>
      </c>
      <c r="Q75" s="2" t="str">
        <f t="shared" ref="Q75:Q99" si="11">IF(P75="","",IFERROR(IF(P75&gt;LOOKUP(2,1/(($C$5:C74=C75)*($E$5:E74=E75)),$P$5:P74),"+",IF(P75&lt;LOOKUP(2,1/(($C$5:C74=C75)*($E$5:E74=E75)),$P$5:P74),"-","=")),""))</f>
        <v/>
      </c>
      <c r="R75" s="2"/>
      <c r="S75" s="2"/>
      <c r="T75" s="2"/>
      <c r="U75" s="2"/>
      <c r="V75" s="2"/>
      <c r="W75" s="2"/>
      <c r="X75" s="2"/>
      <c r="Y75" s="2"/>
      <c r="Z75" s="2"/>
    </row>
    <row r="76">
      <c r="A76" s="12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2" t="str">
        <f t="shared" si="10"/>
        <v/>
      </c>
      <c r="Q76" s="2" t="str">
        <f t="shared" si="11"/>
        <v/>
      </c>
      <c r="R76" s="2"/>
      <c r="S76" s="2"/>
      <c r="T76" s="2"/>
      <c r="U76" s="2"/>
      <c r="V76" s="2"/>
      <c r="W76" s="2"/>
      <c r="X76" s="2"/>
      <c r="Y76" s="2"/>
      <c r="Z76" s="2"/>
    </row>
    <row r="77">
      <c r="A77" s="12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2" t="str">
        <f t="shared" si="10"/>
        <v/>
      </c>
      <c r="Q77" s="2" t="str">
        <f t="shared" si="11"/>
        <v/>
      </c>
      <c r="R77" s="2"/>
      <c r="S77" s="2"/>
      <c r="T77" s="2"/>
      <c r="U77" s="2"/>
      <c r="V77" s="2"/>
      <c r="W77" s="2"/>
      <c r="X77" s="2"/>
      <c r="Y77" s="2"/>
      <c r="Z77" s="2"/>
    </row>
    <row r="78">
      <c r="A78" s="12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2" t="str">
        <f t="shared" si="10"/>
        <v/>
      </c>
      <c r="Q78" s="2" t="str">
        <f t="shared" si="11"/>
        <v/>
      </c>
      <c r="R78" s="2"/>
      <c r="S78" s="2"/>
      <c r="T78" s="2"/>
      <c r="U78" s="2"/>
      <c r="V78" s="2"/>
      <c r="W78" s="2"/>
      <c r="X78" s="2"/>
      <c r="Y78" s="2"/>
      <c r="Z78" s="2"/>
    </row>
    <row r="79">
      <c r="A79" s="12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2" t="str">
        <f t="shared" si="10"/>
        <v/>
      </c>
      <c r="Q79" s="2" t="str">
        <f t="shared" si="11"/>
        <v/>
      </c>
      <c r="R79" s="2"/>
      <c r="S79" s="2"/>
      <c r="T79" s="2"/>
      <c r="U79" s="2"/>
      <c r="V79" s="2"/>
      <c r="W79" s="2"/>
      <c r="X79" s="2"/>
      <c r="Y79" s="2"/>
      <c r="Z79" s="2"/>
    </row>
    <row r="80">
      <c r="A80" s="12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2" t="str">
        <f t="shared" si="10"/>
        <v/>
      </c>
      <c r="Q80" s="2" t="str">
        <f t="shared" si="11"/>
        <v/>
      </c>
      <c r="R80" s="2"/>
      <c r="S80" s="2"/>
      <c r="T80" s="2"/>
      <c r="U80" s="2"/>
      <c r="V80" s="2"/>
      <c r="W80" s="2"/>
      <c r="X80" s="2"/>
      <c r="Y80" s="2"/>
      <c r="Z80" s="2"/>
    </row>
    <row r="81">
      <c r="A81" s="12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2" t="str">
        <f t="shared" si="10"/>
        <v/>
      </c>
      <c r="Q81" s="2" t="str">
        <f t="shared" si="11"/>
        <v/>
      </c>
      <c r="R81" s="2"/>
      <c r="S81" s="2"/>
      <c r="T81" s="2"/>
      <c r="U81" s="2"/>
      <c r="V81" s="2"/>
      <c r="W81" s="2"/>
      <c r="X81" s="2"/>
      <c r="Y81" s="2"/>
      <c r="Z81" s="2"/>
    </row>
    <row r="82">
      <c r="A82" s="12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2" t="str">
        <f t="shared" si="10"/>
        <v/>
      </c>
      <c r="Q82" s="2" t="str">
        <f t="shared" si="11"/>
        <v/>
      </c>
      <c r="R82" s="2"/>
      <c r="S82" s="2"/>
      <c r="T82" s="2"/>
      <c r="U82" s="2"/>
      <c r="V82" s="2"/>
      <c r="W82" s="2"/>
      <c r="X82" s="2"/>
      <c r="Y82" s="2"/>
      <c r="Z82" s="2"/>
    </row>
    <row r="83">
      <c r="A83" s="12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2" t="str">
        <f t="shared" si="10"/>
        <v/>
      </c>
      <c r="Q83" s="2" t="str">
        <f t="shared" si="11"/>
        <v/>
      </c>
      <c r="R83" s="2"/>
      <c r="S83" s="2"/>
      <c r="T83" s="2"/>
      <c r="U83" s="2"/>
      <c r="V83" s="2"/>
      <c r="W83" s="2"/>
      <c r="X83" s="2"/>
      <c r="Y83" s="2"/>
      <c r="Z83" s="2"/>
    </row>
    <row r="84">
      <c r="A84" s="12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2" t="str">
        <f t="shared" si="10"/>
        <v/>
      </c>
      <c r="Q84" s="2" t="str">
        <f t="shared" si="11"/>
        <v/>
      </c>
      <c r="R84" s="2"/>
      <c r="S84" s="2"/>
      <c r="T84" s="2"/>
      <c r="U84" s="2"/>
      <c r="V84" s="2"/>
      <c r="W84" s="2"/>
      <c r="X84" s="2"/>
      <c r="Y84" s="2"/>
      <c r="Z84" s="2"/>
    </row>
    <row r="85">
      <c r="A85" s="12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2" t="str">
        <f t="shared" si="10"/>
        <v/>
      </c>
      <c r="Q85" s="2" t="str">
        <f t="shared" si="11"/>
        <v/>
      </c>
      <c r="R85" s="2"/>
      <c r="S85" s="2"/>
      <c r="T85" s="2"/>
      <c r="U85" s="2"/>
      <c r="V85" s="2"/>
      <c r="W85" s="2"/>
      <c r="X85" s="2"/>
      <c r="Y85" s="2"/>
      <c r="Z85" s="2"/>
    </row>
    <row r="86">
      <c r="A86" s="1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2" t="str">
        <f t="shared" si="10"/>
        <v/>
      </c>
      <c r="Q86" s="2" t="str">
        <f t="shared" si="11"/>
        <v/>
      </c>
      <c r="R86" s="2"/>
      <c r="S86" s="2"/>
      <c r="T86" s="2"/>
      <c r="U86" s="2"/>
      <c r="V86" s="2"/>
      <c r="W86" s="2"/>
      <c r="X86" s="2"/>
      <c r="Y86" s="2"/>
      <c r="Z86" s="2"/>
    </row>
    <row r="87">
      <c r="A87" s="1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2" t="str">
        <f t="shared" si="10"/>
        <v/>
      </c>
      <c r="Q87" s="2" t="str">
        <f t="shared" si="11"/>
        <v/>
      </c>
      <c r="R87" s="2"/>
      <c r="S87" s="2"/>
      <c r="T87" s="2"/>
      <c r="U87" s="2"/>
      <c r="V87" s="2"/>
      <c r="W87" s="2"/>
      <c r="X87" s="2"/>
      <c r="Y87" s="2"/>
      <c r="Z87" s="2"/>
    </row>
    <row r="88">
      <c r="A88" s="1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2" t="str">
        <f t="shared" si="10"/>
        <v/>
      </c>
      <c r="Q88" s="2" t="str">
        <f t="shared" si="11"/>
        <v/>
      </c>
      <c r="R88" s="2"/>
      <c r="S88" s="2"/>
      <c r="T88" s="2"/>
      <c r="U88" s="2"/>
      <c r="V88" s="2"/>
      <c r="W88" s="2"/>
      <c r="X88" s="2"/>
      <c r="Y88" s="2"/>
      <c r="Z88" s="2"/>
    </row>
    <row r="89">
      <c r="A89" s="12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2" t="str">
        <f t="shared" si="10"/>
        <v/>
      </c>
      <c r="Q89" s="2" t="str">
        <f t="shared" si="11"/>
        <v/>
      </c>
      <c r="R89" s="2"/>
      <c r="S89" s="2"/>
      <c r="T89" s="2"/>
      <c r="U89" s="2"/>
      <c r="V89" s="2"/>
      <c r="W89" s="2"/>
      <c r="X89" s="2"/>
      <c r="Y89" s="2"/>
      <c r="Z89" s="2"/>
    </row>
    <row r="90">
      <c r="A90" s="12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2" t="str">
        <f t="shared" si="10"/>
        <v/>
      </c>
      <c r="Q90" s="2" t="str">
        <f t="shared" si="11"/>
        <v/>
      </c>
      <c r="R90" s="2"/>
      <c r="S90" s="2"/>
      <c r="T90" s="2"/>
      <c r="U90" s="2"/>
      <c r="V90" s="2"/>
      <c r="W90" s="2"/>
      <c r="X90" s="2"/>
      <c r="Y90" s="2"/>
      <c r="Z90" s="2"/>
    </row>
    <row r="91">
      <c r="A91" s="12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2" t="str">
        <f t="shared" si="10"/>
        <v/>
      </c>
      <c r="Q91" s="2" t="str">
        <f t="shared" si="11"/>
        <v/>
      </c>
      <c r="R91" s="2"/>
      <c r="S91" s="2"/>
      <c r="T91" s="2"/>
      <c r="U91" s="2"/>
      <c r="V91" s="2"/>
      <c r="W91" s="2"/>
      <c r="X91" s="2"/>
      <c r="Y91" s="2"/>
      <c r="Z91" s="2"/>
    </row>
    <row r="92">
      <c r="A92" s="12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2" t="str">
        <f t="shared" si="10"/>
        <v/>
      </c>
      <c r="Q92" s="2" t="str">
        <f t="shared" si="11"/>
        <v/>
      </c>
      <c r="R92" s="2"/>
      <c r="S92" s="2"/>
      <c r="T92" s="2"/>
      <c r="U92" s="2"/>
      <c r="V92" s="2"/>
      <c r="W92" s="2"/>
      <c r="X92" s="2"/>
      <c r="Y92" s="2"/>
      <c r="Z92" s="2"/>
    </row>
    <row r="93">
      <c r="A93" s="12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2" t="str">
        <f t="shared" si="10"/>
        <v/>
      </c>
      <c r="Q93" s="2" t="str">
        <f t="shared" si="11"/>
        <v/>
      </c>
      <c r="R93" s="2"/>
      <c r="S93" s="2"/>
      <c r="T93" s="2"/>
      <c r="U93" s="2"/>
      <c r="V93" s="2"/>
      <c r="W93" s="2"/>
      <c r="X93" s="2"/>
      <c r="Y93" s="2"/>
      <c r="Z93" s="2"/>
    </row>
    <row r="94">
      <c r="A94" s="12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2" t="str">
        <f t="shared" si="10"/>
        <v/>
      </c>
      <c r="Q94" s="2" t="str">
        <f t="shared" si="11"/>
        <v/>
      </c>
      <c r="R94" s="2"/>
      <c r="S94" s="2"/>
      <c r="T94" s="2"/>
      <c r="U94" s="2"/>
      <c r="V94" s="2"/>
      <c r="W94" s="2"/>
      <c r="X94" s="2"/>
      <c r="Y94" s="2"/>
      <c r="Z94" s="2"/>
    </row>
    <row r="95">
      <c r="A95" s="12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2" t="str">
        <f t="shared" si="10"/>
        <v/>
      </c>
      <c r="Q95" s="2" t="str">
        <f t="shared" si="11"/>
        <v/>
      </c>
      <c r="R95" s="2"/>
      <c r="S95" s="2"/>
      <c r="T95" s="2"/>
      <c r="U95" s="2"/>
      <c r="V95" s="2"/>
      <c r="W95" s="2"/>
      <c r="X95" s="2"/>
      <c r="Y95" s="2"/>
      <c r="Z95" s="2"/>
    </row>
    <row r="96">
      <c r="A96" s="12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2" t="str">
        <f t="shared" si="10"/>
        <v/>
      </c>
      <c r="Q96" s="2" t="str">
        <f t="shared" si="11"/>
        <v/>
      </c>
      <c r="R96" s="2"/>
      <c r="S96" s="2"/>
      <c r="T96" s="2"/>
      <c r="U96" s="2"/>
      <c r="V96" s="2"/>
      <c r="W96" s="2"/>
      <c r="X96" s="2"/>
      <c r="Y96" s="2"/>
      <c r="Z96" s="2"/>
    </row>
    <row r="97">
      <c r="A97" s="1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2" t="str">
        <f t="shared" si="10"/>
        <v/>
      </c>
      <c r="Q97" s="2" t="str">
        <f t="shared" si="11"/>
        <v/>
      </c>
      <c r="R97" s="2"/>
      <c r="S97" s="2"/>
      <c r="T97" s="2"/>
      <c r="U97" s="2"/>
      <c r="V97" s="2"/>
      <c r="W97" s="2"/>
      <c r="X97" s="2"/>
      <c r="Y97" s="2"/>
      <c r="Z97" s="2"/>
    </row>
    <row r="98">
      <c r="A98" s="12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2" t="str">
        <f t="shared" si="10"/>
        <v/>
      </c>
      <c r="Q98" s="2" t="str">
        <f t="shared" si="11"/>
        <v/>
      </c>
      <c r="R98" s="2"/>
      <c r="S98" s="2"/>
      <c r="T98" s="2"/>
      <c r="U98" s="2"/>
      <c r="V98" s="2"/>
      <c r="W98" s="2"/>
      <c r="X98" s="2"/>
      <c r="Y98" s="2"/>
      <c r="Z98" s="2"/>
    </row>
    <row r="99">
      <c r="A99" s="12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2" t="str">
        <f t="shared" si="10"/>
        <v/>
      </c>
      <c r="Q99" s="2" t="str">
        <f t="shared" si="11"/>
        <v/>
      </c>
      <c r="R99" s="2"/>
      <c r="S99" s="2"/>
      <c r="T99" s="2"/>
      <c r="U99" s="2"/>
      <c r="V99" s="2"/>
      <c r="W99" s="2"/>
      <c r="X99" s="2"/>
      <c r="Y99" s="2"/>
      <c r="Z99" s="2"/>
    </row>
    <row r="100">
      <c r="A100" s="12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2" t="str">
        <f t="shared" ref="P100:P163" si="12">IF(OR(I100="",SUM(J100:O100)=0),"",I100*SUM(J100:O100))</f>
        <v/>
      </c>
      <c r="Q100" s="2" t="str">
        <f>IF(P100="","",IFERROR(IF(P100&gt;LOOKUP(2,1/(($C$5:C99=C100)*($E$5:E99=E100)),$P$5:P99),"+",IF(P100&lt;LOOKUP(2,1/(($C$5:C99=C100)*($E$5:E99=E100)),$P$5:P99),"-","=")),""))</f>
        <v/>
      </c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2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2" t="str">
        <f t="shared" si="12"/>
        <v/>
      </c>
      <c r="Q101" s="2" t="str">
        <f t="shared" ref="Q101:Q164" si="13">IF(P101="","",IFERROR(IF(P101&gt;LOOKUP(2,1/(($C$5:C100=C101)*($E$5:E100=E101)),$P$5:P100),"+",IF(P101&lt;LOOKUP(2,1/(($C$5:C100=C101)*($E$5:E100=E101)),$P$5:P100),"-","=")),""))</f>
        <v/>
      </c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2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2" t="str">
        <f t="shared" si="12"/>
        <v/>
      </c>
      <c r="Q102" s="2" t="str">
        <f t="shared" si="13"/>
        <v/>
      </c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2" t="str">
        <f t="shared" si="12"/>
        <v/>
      </c>
      <c r="Q103" s="2" t="str">
        <f t="shared" si="13"/>
        <v/>
      </c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2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2" t="str">
        <f t="shared" si="12"/>
        <v/>
      </c>
      <c r="Q104" s="2" t="str">
        <f t="shared" si="13"/>
        <v/>
      </c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2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2" t="str">
        <f t="shared" si="12"/>
        <v/>
      </c>
      <c r="Q105" s="2" t="str">
        <f t="shared" si="13"/>
        <v/>
      </c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2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2" t="str">
        <f t="shared" si="12"/>
        <v/>
      </c>
      <c r="Q106" s="2" t="str">
        <f t="shared" si="13"/>
        <v/>
      </c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12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2" t="str">
        <f t="shared" si="12"/>
        <v/>
      </c>
      <c r="Q107" s="2" t="str">
        <f t="shared" si="13"/>
        <v/>
      </c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12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2" t="str">
        <f t="shared" si="12"/>
        <v/>
      </c>
      <c r="Q108" s="2" t="str">
        <f t="shared" si="13"/>
        <v/>
      </c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12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2" t="str">
        <f t="shared" si="12"/>
        <v/>
      </c>
      <c r="Q109" s="2" t="str">
        <f t="shared" si="13"/>
        <v/>
      </c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12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2" t="str">
        <f t="shared" si="12"/>
        <v/>
      </c>
      <c r="Q110" s="2" t="str">
        <f t="shared" si="13"/>
        <v/>
      </c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12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2" t="str">
        <f t="shared" si="12"/>
        <v/>
      </c>
      <c r="Q111" s="2" t="str">
        <f t="shared" si="13"/>
        <v/>
      </c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12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2" t="str">
        <f t="shared" si="12"/>
        <v/>
      </c>
      <c r="Q112" s="2" t="str">
        <f t="shared" si="13"/>
        <v/>
      </c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12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2" t="str">
        <f t="shared" si="12"/>
        <v/>
      </c>
      <c r="Q113" s="2" t="str">
        <f t="shared" si="13"/>
        <v/>
      </c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12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2" t="str">
        <f t="shared" si="12"/>
        <v/>
      </c>
      <c r="Q114" s="2" t="str">
        <f t="shared" si="13"/>
        <v/>
      </c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12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2" t="str">
        <f t="shared" si="12"/>
        <v/>
      </c>
      <c r="Q115" s="2" t="str">
        <f t="shared" si="13"/>
        <v/>
      </c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12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2" t="str">
        <f t="shared" si="12"/>
        <v/>
      </c>
      <c r="Q116" s="2" t="str">
        <f t="shared" si="13"/>
        <v/>
      </c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12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2" t="str">
        <f t="shared" si="12"/>
        <v/>
      </c>
      <c r="Q117" s="2" t="str">
        <f t="shared" si="13"/>
        <v/>
      </c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12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2" t="str">
        <f t="shared" si="12"/>
        <v/>
      </c>
      <c r="Q118" s="2" t="str">
        <f t="shared" si="13"/>
        <v/>
      </c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12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2" t="str">
        <f t="shared" si="12"/>
        <v/>
      </c>
      <c r="Q119" s="2" t="str">
        <f t="shared" si="13"/>
        <v/>
      </c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12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2" t="str">
        <f t="shared" si="12"/>
        <v/>
      </c>
      <c r="Q120" s="2" t="str">
        <f t="shared" si="13"/>
        <v/>
      </c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12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2" t="str">
        <f t="shared" si="12"/>
        <v/>
      </c>
      <c r="Q121" s="2" t="str">
        <f t="shared" si="13"/>
        <v/>
      </c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12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2" t="str">
        <f t="shared" si="12"/>
        <v/>
      </c>
      <c r="Q122" s="2" t="str">
        <f t="shared" si="13"/>
        <v/>
      </c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12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2" t="str">
        <f t="shared" si="12"/>
        <v/>
      </c>
      <c r="Q123" s="2" t="str">
        <f t="shared" si="13"/>
        <v/>
      </c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12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2" t="str">
        <f t="shared" si="12"/>
        <v/>
      </c>
      <c r="Q124" s="2" t="str">
        <f t="shared" si="13"/>
        <v/>
      </c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2" t="str">
        <f t="shared" si="12"/>
        <v/>
      </c>
      <c r="Q125" s="2" t="str">
        <f t="shared" si="13"/>
        <v/>
      </c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12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2" t="str">
        <f t="shared" si="12"/>
        <v/>
      </c>
      <c r="Q126" s="2" t="str">
        <f t="shared" si="13"/>
        <v/>
      </c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12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2" t="str">
        <f t="shared" si="12"/>
        <v/>
      </c>
      <c r="Q127" s="2" t="str">
        <f t="shared" si="13"/>
        <v/>
      </c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12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2" t="str">
        <f t="shared" si="12"/>
        <v/>
      </c>
      <c r="Q128" s="2" t="str">
        <f t="shared" si="13"/>
        <v/>
      </c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12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2" t="str">
        <f t="shared" si="12"/>
        <v/>
      </c>
      <c r="Q129" s="2" t="str">
        <f t="shared" si="13"/>
        <v/>
      </c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12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2" t="str">
        <f t="shared" si="12"/>
        <v/>
      </c>
      <c r="Q130" s="2" t="str">
        <f t="shared" si="13"/>
        <v/>
      </c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12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2" t="str">
        <f t="shared" si="12"/>
        <v/>
      </c>
      <c r="Q131" s="2" t="str">
        <f t="shared" si="13"/>
        <v/>
      </c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12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2" t="str">
        <f t="shared" si="12"/>
        <v/>
      </c>
      <c r="Q132" s="2" t="str">
        <f t="shared" si="13"/>
        <v/>
      </c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12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2" t="str">
        <f t="shared" si="12"/>
        <v/>
      </c>
      <c r="Q133" s="2" t="str">
        <f t="shared" si="13"/>
        <v/>
      </c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12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2" t="str">
        <f t="shared" si="12"/>
        <v/>
      </c>
      <c r="Q134" s="2" t="str">
        <f t="shared" si="13"/>
        <v/>
      </c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12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2" t="str">
        <f t="shared" si="12"/>
        <v/>
      </c>
      <c r="Q135" s="2" t="str">
        <f t="shared" si="13"/>
        <v/>
      </c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12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2" t="str">
        <f t="shared" si="12"/>
        <v/>
      </c>
      <c r="Q136" s="2" t="str">
        <f t="shared" si="13"/>
        <v/>
      </c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12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2" t="str">
        <f t="shared" si="12"/>
        <v/>
      </c>
      <c r="Q137" s="2" t="str">
        <f t="shared" si="13"/>
        <v/>
      </c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12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2" t="str">
        <f t="shared" si="12"/>
        <v/>
      </c>
      <c r="Q138" s="2" t="str">
        <f t="shared" si="13"/>
        <v/>
      </c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12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2" t="str">
        <f t="shared" si="12"/>
        <v/>
      </c>
      <c r="Q139" s="2" t="str">
        <f t="shared" si="13"/>
        <v/>
      </c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12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2" t="str">
        <f t="shared" si="12"/>
        <v/>
      </c>
      <c r="Q140" s="2" t="str">
        <f t="shared" si="13"/>
        <v/>
      </c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12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2" t="str">
        <f t="shared" si="12"/>
        <v/>
      </c>
      <c r="Q141" s="2" t="str">
        <f t="shared" si="13"/>
        <v/>
      </c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12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2" t="str">
        <f t="shared" si="12"/>
        <v/>
      </c>
      <c r="Q142" s="2" t="str">
        <f t="shared" si="13"/>
        <v/>
      </c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12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2" t="str">
        <f t="shared" si="12"/>
        <v/>
      </c>
      <c r="Q143" s="2" t="str">
        <f t="shared" si="13"/>
        <v/>
      </c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12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2" t="str">
        <f t="shared" si="12"/>
        <v/>
      </c>
      <c r="Q144" s="2" t="str">
        <f t="shared" si="13"/>
        <v/>
      </c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12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2" t="str">
        <f t="shared" si="12"/>
        <v/>
      </c>
      <c r="Q145" s="2" t="str">
        <f t="shared" si="13"/>
        <v/>
      </c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12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2" t="str">
        <f t="shared" si="12"/>
        <v/>
      </c>
      <c r="Q146" s="2" t="str">
        <f t="shared" si="13"/>
        <v/>
      </c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12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2" t="str">
        <f t="shared" si="12"/>
        <v/>
      </c>
      <c r="Q147" s="2" t="str">
        <f t="shared" si="13"/>
        <v/>
      </c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12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2" t="str">
        <f t="shared" si="12"/>
        <v/>
      </c>
      <c r="Q148" s="2" t="str">
        <f t="shared" si="13"/>
        <v/>
      </c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12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2" t="str">
        <f t="shared" si="12"/>
        <v/>
      </c>
      <c r="Q149" s="2" t="str">
        <f t="shared" si="13"/>
        <v/>
      </c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12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2" t="str">
        <f t="shared" si="12"/>
        <v/>
      </c>
      <c r="Q150" s="2" t="str">
        <f t="shared" si="13"/>
        <v/>
      </c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12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2" t="str">
        <f t="shared" si="12"/>
        <v/>
      </c>
      <c r="Q151" s="2" t="str">
        <f t="shared" si="13"/>
        <v/>
      </c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12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2" t="str">
        <f t="shared" si="12"/>
        <v/>
      </c>
      <c r="Q152" s="2" t="str">
        <f t="shared" si="13"/>
        <v/>
      </c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12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2" t="str">
        <f t="shared" si="12"/>
        <v/>
      </c>
      <c r="Q153" s="2" t="str">
        <f t="shared" si="13"/>
        <v/>
      </c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12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2" t="str">
        <f t="shared" si="12"/>
        <v/>
      </c>
      <c r="Q154" s="2" t="str">
        <f t="shared" si="13"/>
        <v/>
      </c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12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2" t="str">
        <f t="shared" si="12"/>
        <v/>
      </c>
      <c r="Q155" s="2" t="str">
        <f t="shared" si="13"/>
        <v/>
      </c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12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2" t="str">
        <f t="shared" si="12"/>
        <v/>
      </c>
      <c r="Q156" s="2" t="str">
        <f t="shared" si="13"/>
        <v/>
      </c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12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2" t="str">
        <f t="shared" si="12"/>
        <v/>
      </c>
      <c r="Q157" s="2" t="str">
        <f t="shared" si="13"/>
        <v/>
      </c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12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2" t="str">
        <f t="shared" si="12"/>
        <v/>
      </c>
      <c r="Q158" s="2" t="str">
        <f t="shared" si="13"/>
        <v/>
      </c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12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2" t="str">
        <f t="shared" si="12"/>
        <v/>
      </c>
      <c r="Q159" s="2" t="str">
        <f t="shared" si="13"/>
        <v/>
      </c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12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2" t="str">
        <f t="shared" si="12"/>
        <v/>
      </c>
      <c r="Q160" s="2" t="str">
        <f t="shared" si="13"/>
        <v/>
      </c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12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2" t="str">
        <f t="shared" si="12"/>
        <v/>
      </c>
      <c r="Q161" s="2" t="str">
        <f t="shared" si="13"/>
        <v/>
      </c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12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2" t="str">
        <f t="shared" si="12"/>
        <v/>
      </c>
      <c r="Q162" s="2" t="str">
        <f t="shared" si="13"/>
        <v/>
      </c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2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2" t="str">
        <f t="shared" si="12"/>
        <v/>
      </c>
      <c r="Q163" s="2" t="str">
        <f t="shared" si="13"/>
        <v/>
      </c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12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2" t="str">
        <f t="shared" ref="P164:P227" si="14">IF(OR(I164="",SUM(J164:O164)=0),"",I164*SUM(J164:O164))</f>
        <v/>
      </c>
      <c r="Q164" s="2" t="str">
        <f t="shared" si="13"/>
        <v/>
      </c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12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2" t="str">
        <f t="shared" si="14"/>
        <v/>
      </c>
      <c r="Q165" s="2" t="str">
        <f t="shared" ref="Q165:Q228" si="15">IF(P165="","",IFERROR(IF(P165&gt;LOOKUP(2,1/(($C$5:C164=C165)*($E$5:E164=E165)),$P$5:P164),"+",IF(P165&lt;LOOKUP(2,1/(($C$5:C164=C165)*($E$5:E164=E165)),$P$5:P164),"-","=")),""))</f>
        <v/>
      </c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12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2" t="str">
        <f t="shared" si="14"/>
        <v/>
      </c>
      <c r="Q166" s="2" t="str">
        <f t="shared" si="15"/>
        <v/>
      </c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12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2" t="str">
        <f t="shared" si="14"/>
        <v/>
      </c>
      <c r="Q167" s="2" t="str">
        <f t="shared" si="15"/>
        <v/>
      </c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12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2" t="str">
        <f t="shared" si="14"/>
        <v/>
      </c>
      <c r="Q168" s="2" t="str">
        <f t="shared" si="15"/>
        <v/>
      </c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12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2" t="str">
        <f t="shared" si="14"/>
        <v/>
      </c>
      <c r="Q169" s="2" t="str">
        <f t="shared" si="15"/>
        <v/>
      </c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12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2" t="str">
        <f t="shared" si="14"/>
        <v/>
      </c>
      <c r="Q170" s="2" t="str">
        <f t="shared" si="15"/>
        <v/>
      </c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12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2" t="str">
        <f t="shared" si="14"/>
        <v/>
      </c>
      <c r="Q171" s="2" t="str">
        <f t="shared" si="15"/>
        <v/>
      </c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12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2" t="str">
        <f t="shared" si="14"/>
        <v/>
      </c>
      <c r="Q172" s="2" t="str">
        <f t="shared" si="15"/>
        <v/>
      </c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12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2" t="str">
        <f t="shared" si="14"/>
        <v/>
      </c>
      <c r="Q173" s="2" t="str">
        <f t="shared" si="15"/>
        <v/>
      </c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12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2" t="str">
        <f t="shared" si="14"/>
        <v/>
      </c>
      <c r="Q174" s="2" t="str">
        <f t="shared" si="15"/>
        <v/>
      </c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12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2" t="str">
        <f t="shared" si="14"/>
        <v/>
      </c>
      <c r="Q175" s="2" t="str">
        <f t="shared" si="15"/>
        <v/>
      </c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12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2" t="str">
        <f t="shared" si="14"/>
        <v/>
      </c>
      <c r="Q176" s="2" t="str">
        <f t="shared" si="15"/>
        <v/>
      </c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12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2" t="str">
        <f t="shared" si="14"/>
        <v/>
      </c>
      <c r="Q177" s="2" t="str">
        <f t="shared" si="15"/>
        <v/>
      </c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12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2" t="str">
        <f t="shared" si="14"/>
        <v/>
      </c>
      <c r="Q178" s="2" t="str">
        <f t="shared" si="15"/>
        <v/>
      </c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12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2" t="str">
        <f t="shared" si="14"/>
        <v/>
      </c>
      <c r="Q179" s="2" t="str">
        <f t="shared" si="15"/>
        <v/>
      </c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12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2" t="str">
        <f t="shared" si="14"/>
        <v/>
      </c>
      <c r="Q180" s="2" t="str">
        <f t="shared" si="15"/>
        <v/>
      </c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12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2" t="str">
        <f t="shared" si="14"/>
        <v/>
      </c>
      <c r="Q181" s="2" t="str">
        <f t="shared" si="15"/>
        <v/>
      </c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12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2" t="str">
        <f t="shared" si="14"/>
        <v/>
      </c>
      <c r="Q182" s="2" t="str">
        <f t="shared" si="15"/>
        <v/>
      </c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12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2" t="str">
        <f t="shared" si="14"/>
        <v/>
      </c>
      <c r="Q183" s="2" t="str">
        <f t="shared" si="15"/>
        <v/>
      </c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12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2" t="str">
        <f t="shared" si="14"/>
        <v/>
      </c>
      <c r="Q184" s="2" t="str">
        <f t="shared" si="15"/>
        <v/>
      </c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12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2" t="str">
        <f t="shared" si="14"/>
        <v/>
      </c>
      <c r="Q185" s="2" t="str">
        <f t="shared" si="15"/>
        <v/>
      </c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12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2" t="str">
        <f t="shared" si="14"/>
        <v/>
      </c>
      <c r="Q186" s="2" t="str">
        <f t="shared" si="15"/>
        <v/>
      </c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12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2" t="str">
        <f t="shared" si="14"/>
        <v/>
      </c>
      <c r="Q187" s="2" t="str">
        <f t="shared" si="15"/>
        <v/>
      </c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12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2" t="str">
        <f t="shared" si="14"/>
        <v/>
      </c>
      <c r="Q188" s="2" t="str">
        <f t="shared" si="15"/>
        <v/>
      </c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12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2" t="str">
        <f t="shared" si="14"/>
        <v/>
      </c>
      <c r="Q189" s="2" t="str">
        <f t="shared" si="15"/>
        <v/>
      </c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12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2" t="str">
        <f t="shared" si="14"/>
        <v/>
      </c>
      <c r="Q190" s="2" t="str">
        <f t="shared" si="15"/>
        <v/>
      </c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12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2" t="str">
        <f t="shared" si="14"/>
        <v/>
      </c>
      <c r="Q191" s="2" t="str">
        <f t="shared" si="15"/>
        <v/>
      </c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12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2" t="str">
        <f t="shared" si="14"/>
        <v/>
      </c>
      <c r="Q192" s="2" t="str">
        <f t="shared" si="15"/>
        <v/>
      </c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12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2" t="str">
        <f t="shared" si="14"/>
        <v/>
      </c>
      <c r="Q193" s="2" t="str">
        <f t="shared" si="15"/>
        <v/>
      </c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12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2" t="str">
        <f t="shared" si="14"/>
        <v/>
      </c>
      <c r="Q194" s="2" t="str">
        <f t="shared" si="15"/>
        <v/>
      </c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12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2" t="str">
        <f t="shared" si="14"/>
        <v/>
      </c>
      <c r="Q195" s="2" t="str">
        <f t="shared" si="15"/>
        <v/>
      </c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12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2" t="str">
        <f t="shared" si="14"/>
        <v/>
      </c>
      <c r="Q196" s="2" t="str">
        <f t="shared" si="15"/>
        <v/>
      </c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12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2" t="str">
        <f t="shared" si="14"/>
        <v/>
      </c>
      <c r="Q197" s="2" t="str">
        <f t="shared" si="15"/>
        <v/>
      </c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12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2" t="str">
        <f t="shared" si="14"/>
        <v/>
      </c>
      <c r="Q198" s="2" t="str">
        <f t="shared" si="15"/>
        <v/>
      </c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12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2" t="str">
        <f t="shared" si="14"/>
        <v/>
      </c>
      <c r="Q199" s="2" t="str">
        <f t="shared" si="15"/>
        <v/>
      </c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12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2" t="str">
        <f t="shared" si="14"/>
        <v/>
      </c>
      <c r="Q200" s="2" t="str">
        <f t="shared" si="15"/>
        <v/>
      </c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12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2" t="str">
        <f t="shared" si="14"/>
        <v/>
      </c>
      <c r="Q201" s="2" t="str">
        <f t="shared" si="15"/>
        <v/>
      </c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12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2" t="str">
        <f t="shared" si="14"/>
        <v/>
      </c>
      <c r="Q202" s="2" t="str">
        <f t="shared" si="15"/>
        <v/>
      </c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12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2" t="str">
        <f t="shared" si="14"/>
        <v/>
      </c>
      <c r="Q203" s="2" t="str">
        <f t="shared" si="15"/>
        <v/>
      </c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12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2" t="str">
        <f t="shared" si="14"/>
        <v/>
      </c>
      <c r="Q204" s="2" t="str">
        <f t="shared" si="15"/>
        <v/>
      </c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12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2" t="str">
        <f t="shared" si="14"/>
        <v/>
      </c>
      <c r="Q205" s="2" t="str">
        <f t="shared" si="15"/>
        <v/>
      </c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12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2" t="str">
        <f t="shared" si="14"/>
        <v/>
      </c>
      <c r="Q206" s="2" t="str">
        <f t="shared" si="15"/>
        <v/>
      </c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12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2" t="str">
        <f t="shared" si="14"/>
        <v/>
      </c>
      <c r="Q207" s="2" t="str">
        <f t="shared" si="15"/>
        <v/>
      </c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12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2" t="str">
        <f t="shared" si="14"/>
        <v/>
      </c>
      <c r="Q208" s="2" t="str">
        <f t="shared" si="15"/>
        <v/>
      </c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12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2" t="str">
        <f t="shared" si="14"/>
        <v/>
      </c>
      <c r="Q209" s="2" t="str">
        <f t="shared" si="15"/>
        <v/>
      </c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12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2" t="str">
        <f t="shared" si="14"/>
        <v/>
      </c>
      <c r="Q210" s="2" t="str">
        <f t="shared" si="15"/>
        <v/>
      </c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12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2" t="str">
        <f t="shared" si="14"/>
        <v/>
      </c>
      <c r="Q211" s="2" t="str">
        <f t="shared" si="15"/>
        <v/>
      </c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12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2" t="str">
        <f t="shared" si="14"/>
        <v/>
      </c>
      <c r="Q212" s="2" t="str">
        <f t="shared" si="15"/>
        <v/>
      </c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12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2" t="str">
        <f t="shared" si="14"/>
        <v/>
      </c>
      <c r="Q213" s="2" t="str">
        <f t="shared" si="15"/>
        <v/>
      </c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12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2" t="str">
        <f t="shared" si="14"/>
        <v/>
      </c>
      <c r="Q214" s="2" t="str">
        <f t="shared" si="15"/>
        <v/>
      </c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12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2" t="str">
        <f t="shared" si="14"/>
        <v/>
      </c>
      <c r="Q215" s="2" t="str">
        <f t="shared" si="15"/>
        <v/>
      </c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12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2" t="str">
        <f t="shared" si="14"/>
        <v/>
      </c>
      <c r="Q216" s="2" t="str">
        <f t="shared" si="15"/>
        <v/>
      </c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12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2" t="str">
        <f t="shared" si="14"/>
        <v/>
      </c>
      <c r="Q217" s="2" t="str">
        <f t="shared" si="15"/>
        <v/>
      </c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12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2" t="str">
        <f t="shared" si="14"/>
        <v/>
      </c>
      <c r="Q218" s="2" t="str">
        <f t="shared" si="15"/>
        <v/>
      </c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12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2" t="str">
        <f t="shared" si="14"/>
        <v/>
      </c>
      <c r="Q219" s="2" t="str">
        <f t="shared" si="15"/>
        <v/>
      </c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12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2" t="str">
        <f t="shared" si="14"/>
        <v/>
      </c>
      <c r="Q220" s="2" t="str">
        <f t="shared" si="15"/>
        <v/>
      </c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12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2" t="str">
        <f t="shared" si="14"/>
        <v/>
      </c>
      <c r="Q221" s="2" t="str">
        <f t="shared" si="15"/>
        <v/>
      </c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12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2" t="str">
        <f t="shared" si="14"/>
        <v/>
      </c>
      <c r="Q222" s="2" t="str">
        <f t="shared" si="15"/>
        <v/>
      </c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12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2" t="str">
        <f t="shared" si="14"/>
        <v/>
      </c>
      <c r="Q223" s="2" t="str">
        <f t="shared" si="15"/>
        <v/>
      </c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12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2" t="str">
        <f t="shared" si="14"/>
        <v/>
      </c>
      <c r="Q224" s="2" t="str">
        <f t="shared" si="15"/>
        <v/>
      </c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12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2" t="str">
        <f t="shared" si="14"/>
        <v/>
      </c>
      <c r="Q225" s="2" t="str">
        <f t="shared" si="15"/>
        <v/>
      </c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12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2" t="str">
        <f t="shared" si="14"/>
        <v/>
      </c>
      <c r="Q226" s="2" t="str">
        <f t="shared" si="15"/>
        <v/>
      </c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12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2" t="str">
        <f t="shared" si="14"/>
        <v/>
      </c>
      <c r="Q227" s="2" t="str">
        <f t="shared" si="15"/>
        <v/>
      </c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12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2" t="str">
        <f t="shared" ref="P228:P291" si="16">IF(OR(I228="",SUM(J228:O228)=0),"",I228*SUM(J228:O228))</f>
        <v/>
      </c>
      <c r="Q228" s="2" t="str">
        <f t="shared" si="15"/>
        <v/>
      </c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12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2" t="str">
        <f t="shared" si="16"/>
        <v/>
      </c>
      <c r="Q229" s="2" t="str">
        <f t="shared" ref="Q229:Q292" si="17">IF(P229="","",IFERROR(IF(P229&gt;LOOKUP(2,1/(($C$5:C228=C229)*($E$5:E228=E229)),$P$5:P228),"+",IF(P229&lt;LOOKUP(2,1/(($C$5:C228=C229)*($E$5:E228=E229)),$P$5:P228),"-","=")),""))</f>
        <v/>
      </c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12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2" t="str">
        <f t="shared" si="16"/>
        <v/>
      </c>
      <c r="Q230" s="2" t="str">
        <f t="shared" si="17"/>
        <v/>
      </c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12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2" t="str">
        <f t="shared" si="16"/>
        <v/>
      </c>
      <c r="Q231" s="2" t="str">
        <f t="shared" si="17"/>
        <v/>
      </c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12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2" t="str">
        <f t="shared" si="16"/>
        <v/>
      </c>
      <c r="Q232" s="2" t="str">
        <f t="shared" si="17"/>
        <v/>
      </c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12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2" t="str">
        <f t="shared" si="16"/>
        <v/>
      </c>
      <c r="Q233" s="2" t="str">
        <f t="shared" si="17"/>
        <v/>
      </c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12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2" t="str">
        <f t="shared" si="16"/>
        <v/>
      </c>
      <c r="Q234" s="2" t="str">
        <f t="shared" si="17"/>
        <v/>
      </c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12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2" t="str">
        <f t="shared" si="16"/>
        <v/>
      </c>
      <c r="Q235" s="2" t="str">
        <f t="shared" si="17"/>
        <v/>
      </c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12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2" t="str">
        <f t="shared" si="16"/>
        <v/>
      </c>
      <c r="Q236" s="2" t="str">
        <f t="shared" si="17"/>
        <v/>
      </c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12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2" t="str">
        <f t="shared" si="16"/>
        <v/>
      </c>
      <c r="Q237" s="2" t="str">
        <f t="shared" si="17"/>
        <v/>
      </c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12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2" t="str">
        <f t="shared" si="16"/>
        <v/>
      </c>
      <c r="Q238" s="2" t="str">
        <f t="shared" si="17"/>
        <v/>
      </c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12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2" t="str">
        <f t="shared" si="16"/>
        <v/>
      </c>
      <c r="Q239" s="2" t="str">
        <f t="shared" si="17"/>
        <v/>
      </c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12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2" t="str">
        <f t="shared" si="16"/>
        <v/>
      </c>
      <c r="Q240" s="2" t="str">
        <f t="shared" si="17"/>
        <v/>
      </c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12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2" t="str">
        <f t="shared" si="16"/>
        <v/>
      </c>
      <c r="Q241" s="2" t="str">
        <f t="shared" si="17"/>
        <v/>
      </c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12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2" t="str">
        <f t="shared" si="16"/>
        <v/>
      </c>
      <c r="Q242" s="2" t="str">
        <f t="shared" si="17"/>
        <v/>
      </c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12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2" t="str">
        <f t="shared" si="16"/>
        <v/>
      </c>
      <c r="Q243" s="2" t="str">
        <f t="shared" si="17"/>
        <v/>
      </c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12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2" t="str">
        <f t="shared" si="16"/>
        <v/>
      </c>
      <c r="Q244" s="2" t="str">
        <f t="shared" si="17"/>
        <v/>
      </c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12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2" t="str">
        <f t="shared" si="16"/>
        <v/>
      </c>
      <c r="Q245" s="2" t="str">
        <f t="shared" si="17"/>
        <v/>
      </c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12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2" t="str">
        <f t="shared" si="16"/>
        <v/>
      </c>
      <c r="Q246" s="2" t="str">
        <f t="shared" si="17"/>
        <v/>
      </c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12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2" t="str">
        <f t="shared" si="16"/>
        <v/>
      </c>
      <c r="Q247" s="2" t="str">
        <f t="shared" si="17"/>
        <v/>
      </c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12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2" t="str">
        <f t="shared" si="16"/>
        <v/>
      </c>
      <c r="Q248" s="2" t="str">
        <f t="shared" si="17"/>
        <v/>
      </c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12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2" t="str">
        <f t="shared" si="16"/>
        <v/>
      </c>
      <c r="Q249" s="2" t="str">
        <f t="shared" si="17"/>
        <v/>
      </c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12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2" t="str">
        <f t="shared" si="16"/>
        <v/>
      </c>
      <c r="Q250" s="2" t="str">
        <f t="shared" si="17"/>
        <v/>
      </c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12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2" t="str">
        <f t="shared" si="16"/>
        <v/>
      </c>
      <c r="Q251" s="2" t="str">
        <f t="shared" si="17"/>
        <v/>
      </c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12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2" t="str">
        <f t="shared" si="16"/>
        <v/>
      </c>
      <c r="Q252" s="2" t="str">
        <f t="shared" si="17"/>
        <v/>
      </c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12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2" t="str">
        <f t="shared" si="16"/>
        <v/>
      </c>
      <c r="Q253" s="2" t="str">
        <f t="shared" si="17"/>
        <v/>
      </c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12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2" t="str">
        <f t="shared" si="16"/>
        <v/>
      </c>
      <c r="Q254" s="2" t="str">
        <f t="shared" si="17"/>
        <v/>
      </c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12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2" t="str">
        <f t="shared" si="16"/>
        <v/>
      </c>
      <c r="Q255" s="2" t="str">
        <f t="shared" si="17"/>
        <v/>
      </c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12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2" t="str">
        <f t="shared" si="16"/>
        <v/>
      </c>
      <c r="Q256" s="2" t="str">
        <f t="shared" si="17"/>
        <v/>
      </c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12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2" t="str">
        <f t="shared" si="16"/>
        <v/>
      </c>
      <c r="Q257" s="2" t="str">
        <f t="shared" si="17"/>
        <v/>
      </c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12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2" t="str">
        <f t="shared" si="16"/>
        <v/>
      </c>
      <c r="Q258" s="2" t="str">
        <f t="shared" si="17"/>
        <v/>
      </c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12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2" t="str">
        <f t="shared" si="16"/>
        <v/>
      </c>
      <c r="Q259" s="2" t="str">
        <f t="shared" si="17"/>
        <v/>
      </c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12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2" t="str">
        <f t="shared" si="16"/>
        <v/>
      </c>
      <c r="Q260" s="2" t="str">
        <f t="shared" si="17"/>
        <v/>
      </c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12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2" t="str">
        <f t="shared" si="16"/>
        <v/>
      </c>
      <c r="Q261" s="2" t="str">
        <f t="shared" si="17"/>
        <v/>
      </c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12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2" t="str">
        <f t="shared" si="16"/>
        <v/>
      </c>
      <c r="Q262" s="2" t="str">
        <f t="shared" si="17"/>
        <v/>
      </c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12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2" t="str">
        <f t="shared" si="16"/>
        <v/>
      </c>
      <c r="Q263" s="2" t="str">
        <f t="shared" si="17"/>
        <v/>
      </c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12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2" t="str">
        <f t="shared" si="16"/>
        <v/>
      </c>
      <c r="Q264" s="2" t="str">
        <f t="shared" si="17"/>
        <v/>
      </c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12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2" t="str">
        <f t="shared" si="16"/>
        <v/>
      </c>
      <c r="Q265" s="2" t="str">
        <f t="shared" si="17"/>
        <v/>
      </c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12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2" t="str">
        <f t="shared" si="16"/>
        <v/>
      </c>
      <c r="Q266" s="2" t="str">
        <f t="shared" si="17"/>
        <v/>
      </c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12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2" t="str">
        <f t="shared" si="16"/>
        <v/>
      </c>
      <c r="Q267" s="2" t="str">
        <f t="shared" si="17"/>
        <v/>
      </c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12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2" t="str">
        <f t="shared" si="16"/>
        <v/>
      </c>
      <c r="Q268" s="2" t="str">
        <f t="shared" si="17"/>
        <v/>
      </c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12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2" t="str">
        <f t="shared" si="16"/>
        <v/>
      </c>
      <c r="Q269" s="2" t="str">
        <f t="shared" si="17"/>
        <v/>
      </c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12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2" t="str">
        <f t="shared" si="16"/>
        <v/>
      </c>
      <c r="Q270" s="2" t="str">
        <f t="shared" si="17"/>
        <v/>
      </c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12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2" t="str">
        <f t="shared" si="16"/>
        <v/>
      </c>
      <c r="Q271" s="2" t="str">
        <f t="shared" si="17"/>
        <v/>
      </c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12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2" t="str">
        <f t="shared" si="16"/>
        <v/>
      </c>
      <c r="Q272" s="2" t="str">
        <f t="shared" si="17"/>
        <v/>
      </c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12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2" t="str">
        <f t="shared" si="16"/>
        <v/>
      </c>
      <c r="Q273" s="2" t="str">
        <f t="shared" si="17"/>
        <v/>
      </c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12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2" t="str">
        <f t="shared" si="16"/>
        <v/>
      </c>
      <c r="Q274" s="2" t="str">
        <f t="shared" si="17"/>
        <v/>
      </c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12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2" t="str">
        <f t="shared" si="16"/>
        <v/>
      </c>
      <c r="Q275" s="2" t="str">
        <f t="shared" si="17"/>
        <v/>
      </c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12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2" t="str">
        <f t="shared" si="16"/>
        <v/>
      </c>
      <c r="Q276" s="2" t="str">
        <f t="shared" si="17"/>
        <v/>
      </c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12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2" t="str">
        <f t="shared" si="16"/>
        <v/>
      </c>
      <c r="Q277" s="2" t="str">
        <f t="shared" si="17"/>
        <v/>
      </c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12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2" t="str">
        <f t="shared" si="16"/>
        <v/>
      </c>
      <c r="Q278" s="2" t="str">
        <f t="shared" si="17"/>
        <v/>
      </c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12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2" t="str">
        <f t="shared" si="16"/>
        <v/>
      </c>
      <c r="Q279" s="2" t="str">
        <f t="shared" si="17"/>
        <v/>
      </c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12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2" t="str">
        <f t="shared" si="16"/>
        <v/>
      </c>
      <c r="Q280" s="2" t="str">
        <f t="shared" si="17"/>
        <v/>
      </c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12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2" t="str">
        <f t="shared" si="16"/>
        <v/>
      </c>
      <c r="Q281" s="2" t="str">
        <f t="shared" si="17"/>
        <v/>
      </c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12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2" t="str">
        <f t="shared" si="16"/>
        <v/>
      </c>
      <c r="Q282" s="2" t="str">
        <f t="shared" si="17"/>
        <v/>
      </c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12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2" t="str">
        <f t="shared" si="16"/>
        <v/>
      </c>
      <c r="Q283" s="2" t="str">
        <f t="shared" si="17"/>
        <v/>
      </c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12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2" t="str">
        <f t="shared" si="16"/>
        <v/>
      </c>
      <c r="Q284" s="2" t="str">
        <f t="shared" si="17"/>
        <v/>
      </c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12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2" t="str">
        <f t="shared" si="16"/>
        <v/>
      </c>
      <c r="Q285" s="2" t="str">
        <f t="shared" si="17"/>
        <v/>
      </c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12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2" t="str">
        <f t="shared" si="16"/>
        <v/>
      </c>
      <c r="Q286" s="2" t="str">
        <f t="shared" si="17"/>
        <v/>
      </c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12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2" t="str">
        <f t="shared" si="16"/>
        <v/>
      </c>
      <c r="Q287" s="2" t="str">
        <f t="shared" si="17"/>
        <v/>
      </c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12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2" t="str">
        <f t="shared" si="16"/>
        <v/>
      </c>
      <c r="Q288" s="2" t="str">
        <f t="shared" si="17"/>
        <v/>
      </c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12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2" t="str">
        <f t="shared" si="16"/>
        <v/>
      </c>
      <c r="Q289" s="2" t="str">
        <f t="shared" si="17"/>
        <v/>
      </c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12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2" t="str">
        <f t="shared" si="16"/>
        <v/>
      </c>
      <c r="Q290" s="2" t="str">
        <f t="shared" si="17"/>
        <v/>
      </c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12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2" t="str">
        <f t="shared" si="16"/>
        <v/>
      </c>
      <c r="Q291" s="2" t="str">
        <f t="shared" si="17"/>
        <v/>
      </c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12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2" t="str">
        <f t="shared" ref="P292:P355" si="18">IF(OR(I292="",SUM(J292:O292)=0),"",I292*SUM(J292:O292))</f>
        <v/>
      </c>
      <c r="Q292" s="2" t="str">
        <f t="shared" si="17"/>
        <v/>
      </c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12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2" t="str">
        <f t="shared" si="18"/>
        <v/>
      </c>
      <c r="Q293" s="2" t="str">
        <f t="shared" ref="Q293:Q356" si="19">IF(P293="","",IFERROR(IF(P293&gt;LOOKUP(2,1/(($C$5:C292=C293)*($E$5:E292=E293)),$P$5:P292),"+",IF(P293&lt;LOOKUP(2,1/(($C$5:C292=C293)*($E$5:E292=E293)),$P$5:P292),"-","=")),""))</f>
        <v/>
      </c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12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2" t="str">
        <f t="shared" si="18"/>
        <v/>
      </c>
      <c r="Q294" s="2" t="str">
        <f t="shared" si="19"/>
        <v/>
      </c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12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2" t="str">
        <f t="shared" si="18"/>
        <v/>
      </c>
      <c r="Q295" s="2" t="str">
        <f t="shared" si="19"/>
        <v/>
      </c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12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2" t="str">
        <f t="shared" si="18"/>
        <v/>
      </c>
      <c r="Q296" s="2" t="str">
        <f t="shared" si="19"/>
        <v/>
      </c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12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2" t="str">
        <f t="shared" si="18"/>
        <v/>
      </c>
      <c r="Q297" s="2" t="str">
        <f t="shared" si="19"/>
        <v/>
      </c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12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2" t="str">
        <f t="shared" si="18"/>
        <v/>
      </c>
      <c r="Q298" s="2" t="str">
        <f t="shared" si="19"/>
        <v/>
      </c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12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2" t="str">
        <f t="shared" si="18"/>
        <v/>
      </c>
      <c r="Q299" s="2" t="str">
        <f t="shared" si="19"/>
        <v/>
      </c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12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2" t="str">
        <f t="shared" si="18"/>
        <v/>
      </c>
      <c r="Q300" s="2" t="str">
        <f t="shared" si="19"/>
        <v/>
      </c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12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2" t="str">
        <f t="shared" si="18"/>
        <v/>
      </c>
      <c r="Q301" s="2" t="str">
        <f t="shared" si="19"/>
        <v/>
      </c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12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2" t="str">
        <f t="shared" si="18"/>
        <v/>
      </c>
      <c r="Q302" s="2" t="str">
        <f t="shared" si="19"/>
        <v/>
      </c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12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2" t="str">
        <f t="shared" si="18"/>
        <v/>
      </c>
      <c r="Q303" s="2" t="str">
        <f t="shared" si="19"/>
        <v/>
      </c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12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2" t="str">
        <f t="shared" si="18"/>
        <v/>
      </c>
      <c r="Q304" s="2" t="str">
        <f t="shared" si="19"/>
        <v/>
      </c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12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2" t="str">
        <f t="shared" si="18"/>
        <v/>
      </c>
      <c r="Q305" s="2" t="str">
        <f t="shared" si="19"/>
        <v/>
      </c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12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2" t="str">
        <f t="shared" si="18"/>
        <v/>
      </c>
      <c r="Q306" s="2" t="str">
        <f t="shared" si="19"/>
        <v/>
      </c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12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2" t="str">
        <f t="shared" si="18"/>
        <v/>
      </c>
      <c r="Q307" s="2" t="str">
        <f t="shared" si="19"/>
        <v/>
      </c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12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2" t="str">
        <f t="shared" si="18"/>
        <v/>
      </c>
      <c r="Q308" s="2" t="str">
        <f t="shared" si="19"/>
        <v/>
      </c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2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2" t="str">
        <f t="shared" si="18"/>
        <v/>
      </c>
      <c r="Q309" s="2" t="str">
        <f t="shared" si="19"/>
        <v/>
      </c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12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2" t="str">
        <f t="shared" si="18"/>
        <v/>
      </c>
      <c r="Q310" s="2" t="str">
        <f t="shared" si="19"/>
        <v/>
      </c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12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2" t="str">
        <f t="shared" si="18"/>
        <v/>
      </c>
      <c r="Q311" s="2" t="str">
        <f t="shared" si="19"/>
        <v/>
      </c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12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2" t="str">
        <f t="shared" si="18"/>
        <v/>
      </c>
      <c r="Q312" s="2" t="str">
        <f t="shared" si="19"/>
        <v/>
      </c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12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2" t="str">
        <f t="shared" si="18"/>
        <v/>
      </c>
      <c r="Q313" s="2" t="str">
        <f t="shared" si="19"/>
        <v/>
      </c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12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2" t="str">
        <f t="shared" si="18"/>
        <v/>
      </c>
      <c r="Q314" s="2" t="str">
        <f t="shared" si="19"/>
        <v/>
      </c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12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2" t="str">
        <f t="shared" si="18"/>
        <v/>
      </c>
      <c r="Q315" s="2" t="str">
        <f t="shared" si="19"/>
        <v/>
      </c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12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2" t="str">
        <f t="shared" si="18"/>
        <v/>
      </c>
      <c r="Q316" s="2" t="str">
        <f t="shared" si="19"/>
        <v/>
      </c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12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2" t="str">
        <f t="shared" si="18"/>
        <v/>
      </c>
      <c r="Q317" s="2" t="str">
        <f t="shared" si="19"/>
        <v/>
      </c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12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2" t="str">
        <f t="shared" si="18"/>
        <v/>
      </c>
      <c r="Q318" s="2" t="str">
        <f t="shared" si="19"/>
        <v/>
      </c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12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2" t="str">
        <f t="shared" si="18"/>
        <v/>
      </c>
      <c r="Q319" s="2" t="str">
        <f t="shared" si="19"/>
        <v/>
      </c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12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2" t="str">
        <f t="shared" si="18"/>
        <v/>
      </c>
      <c r="Q320" s="2" t="str">
        <f t="shared" si="19"/>
        <v/>
      </c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12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2" t="str">
        <f t="shared" si="18"/>
        <v/>
      </c>
      <c r="Q321" s="2" t="str">
        <f t="shared" si="19"/>
        <v/>
      </c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12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2" t="str">
        <f t="shared" si="18"/>
        <v/>
      </c>
      <c r="Q322" s="2" t="str">
        <f t="shared" si="19"/>
        <v/>
      </c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12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2" t="str">
        <f t="shared" si="18"/>
        <v/>
      </c>
      <c r="Q323" s="2" t="str">
        <f t="shared" si="19"/>
        <v/>
      </c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12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2" t="str">
        <f t="shared" si="18"/>
        <v/>
      </c>
      <c r="Q324" s="2" t="str">
        <f t="shared" si="19"/>
        <v/>
      </c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12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2" t="str">
        <f t="shared" si="18"/>
        <v/>
      </c>
      <c r="Q325" s="2" t="str">
        <f t="shared" si="19"/>
        <v/>
      </c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12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2" t="str">
        <f t="shared" si="18"/>
        <v/>
      </c>
      <c r="Q326" s="2" t="str">
        <f t="shared" si="19"/>
        <v/>
      </c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12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2" t="str">
        <f t="shared" si="18"/>
        <v/>
      </c>
      <c r="Q327" s="2" t="str">
        <f t="shared" si="19"/>
        <v/>
      </c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12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2" t="str">
        <f t="shared" si="18"/>
        <v/>
      </c>
      <c r="Q328" s="2" t="str">
        <f t="shared" si="19"/>
        <v/>
      </c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12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2" t="str">
        <f t="shared" si="18"/>
        <v/>
      </c>
      <c r="Q329" s="2" t="str">
        <f t="shared" si="19"/>
        <v/>
      </c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12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2" t="str">
        <f t="shared" si="18"/>
        <v/>
      </c>
      <c r="Q330" s="2" t="str">
        <f t="shared" si="19"/>
        <v/>
      </c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12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2" t="str">
        <f t="shared" si="18"/>
        <v/>
      </c>
      <c r="Q331" s="2" t="str">
        <f t="shared" si="19"/>
        <v/>
      </c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12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2" t="str">
        <f t="shared" si="18"/>
        <v/>
      </c>
      <c r="Q332" s="2" t="str">
        <f t="shared" si="19"/>
        <v/>
      </c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12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2" t="str">
        <f t="shared" si="18"/>
        <v/>
      </c>
      <c r="Q333" s="2" t="str">
        <f t="shared" si="19"/>
        <v/>
      </c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12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2" t="str">
        <f t="shared" si="18"/>
        <v/>
      </c>
      <c r="Q334" s="2" t="str">
        <f t="shared" si="19"/>
        <v/>
      </c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12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2" t="str">
        <f t="shared" si="18"/>
        <v/>
      </c>
      <c r="Q335" s="2" t="str">
        <f t="shared" si="19"/>
        <v/>
      </c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12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2" t="str">
        <f t="shared" si="18"/>
        <v/>
      </c>
      <c r="Q336" s="2" t="str">
        <f t="shared" si="19"/>
        <v/>
      </c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12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2" t="str">
        <f t="shared" si="18"/>
        <v/>
      </c>
      <c r="Q337" s="2" t="str">
        <f t="shared" si="19"/>
        <v/>
      </c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12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2" t="str">
        <f t="shared" si="18"/>
        <v/>
      </c>
      <c r="Q338" s="2" t="str">
        <f t="shared" si="19"/>
        <v/>
      </c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12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2" t="str">
        <f t="shared" si="18"/>
        <v/>
      </c>
      <c r="Q339" s="2" t="str">
        <f t="shared" si="19"/>
        <v/>
      </c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12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2" t="str">
        <f t="shared" si="18"/>
        <v/>
      </c>
      <c r="Q340" s="2" t="str">
        <f t="shared" si="19"/>
        <v/>
      </c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12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2" t="str">
        <f t="shared" si="18"/>
        <v/>
      </c>
      <c r="Q341" s="2" t="str">
        <f t="shared" si="19"/>
        <v/>
      </c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12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2" t="str">
        <f t="shared" si="18"/>
        <v/>
      </c>
      <c r="Q342" s="2" t="str">
        <f t="shared" si="19"/>
        <v/>
      </c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12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2" t="str">
        <f t="shared" si="18"/>
        <v/>
      </c>
      <c r="Q343" s="2" t="str">
        <f t="shared" si="19"/>
        <v/>
      </c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12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2" t="str">
        <f t="shared" si="18"/>
        <v/>
      </c>
      <c r="Q344" s="2" t="str">
        <f t="shared" si="19"/>
        <v/>
      </c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12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2" t="str">
        <f t="shared" si="18"/>
        <v/>
      </c>
      <c r="Q345" s="2" t="str">
        <f t="shared" si="19"/>
        <v/>
      </c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12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2" t="str">
        <f t="shared" si="18"/>
        <v/>
      </c>
      <c r="Q346" s="2" t="str">
        <f t="shared" si="19"/>
        <v/>
      </c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12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2" t="str">
        <f t="shared" si="18"/>
        <v/>
      </c>
      <c r="Q347" s="2" t="str">
        <f t="shared" si="19"/>
        <v/>
      </c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12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2" t="str">
        <f t="shared" si="18"/>
        <v/>
      </c>
      <c r="Q348" s="2" t="str">
        <f t="shared" si="19"/>
        <v/>
      </c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12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2" t="str">
        <f t="shared" si="18"/>
        <v/>
      </c>
      <c r="Q349" s="2" t="str">
        <f t="shared" si="19"/>
        <v/>
      </c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12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2" t="str">
        <f t="shared" si="18"/>
        <v/>
      </c>
      <c r="Q350" s="2" t="str">
        <f t="shared" si="19"/>
        <v/>
      </c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12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2" t="str">
        <f t="shared" si="18"/>
        <v/>
      </c>
      <c r="Q351" s="2" t="str">
        <f t="shared" si="19"/>
        <v/>
      </c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12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2" t="str">
        <f t="shared" si="18"/>
        <v/>
      </c>
      <c r="Q352" s="2" t="str">
        <f t="shared" si="19"/>
        <v/>
      </c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12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2" t="str">
        <f t="shared" si="18"/>
        <v/>
      </c>
      <c r="Q353" s="2" t="str">
        <f t="shared" si="19"/>
        <v/>
      </c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12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2" t="str">
        <f t="shared" si="18"/>
        <v/>
      </c>
      <c r="Q354" s="2" t="str">
        <f t="shared" si="19"/>
        <v/>
      </c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12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2" t="str">
        <f t="shared" si="18"/>
        <v/>
      </c>
      <c r="Q355" s="2" t="str">
        <f t="shared" si="19"/>
        <v/>
      </c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12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2" t="str">
        <f t="shared" ref="P356:P419" si="20">IF(OR(I356="",SUM(J356:O356)=0),"",I356*SUM(J356:O356))</f>
        <v/>
      </c>
      <c r="Q356" s="2" t="str">
        <f t="shared" si="19"/>
        <v/>
      </c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12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2" t="str">
        <f t="shared" si="20"/>
        <v/>
      </c>
      <c r="Q357" s="2" t="str">
        <f t="shared" ref="Q357:Q420" si="21">IF(P357="","",IFERROR(IF(P357&gt;LOOKUP(2,1/(($C$5:C356=C357)*($E$5:E356=E357)),$P$5:P356),"+",IF(P357&lt;LOOKUP(2,1/(($C$5:C356=C357)*($E$5:E356=E357)),$P$5:P356),"-","=")),""))</f>
        <v/>
      </c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12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2" t="str">
        <f t="shared" si="20"/>
        <v/>
      </c>
      <c r="Q358" s="2" t="str">
        <f t="shared" si="21"/>
        <v/>
      </c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12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2" t="str">
        <f t="shared" si="20"/>
        <v/>
      </c>
      <c r="Q359" s="2" t="str">
        <f t="shared" si="21"/>
        <v/>
      </c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12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2" t="str">
        <f t="shared" si="20"/>
        <v/>
      </c>
      <c r="Q360" s="2" t="str">
        <f t="shared" si="21"/>
        <v/>
      </c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12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2" t="str">
        <f t="shared" si="20"/>
        <v/>
      </c>
      <c r="Q361" s="2" t="str">
        <f t="shared" si="21"/>
        <v/>
      </c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12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2" t="str">
        <f t="shared" si="20"/>
        <v/>
      </c>
      <c r="Q362" s="2" t="str">
        <f t="shared" si="21"/>
        <v/>
      </c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12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2" t="str">
        <f t="shared" si="20"/>
        <v/>
      </c>
      <c r="Q363" s="2" t="str">
        <f t="shared" si="21"/>
        <v/>
      </c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12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2" t="str">
        <f t="shared" si="20"/>
        <v/>
      </c>
      <c r="Q364" s="2" t="str">
        <f t="shared" si="21"/>
        <v/>
      </c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12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2" t="str">
        <f t="shared" si="20"/>
        <v/>
      </c>
      <c r="Q365" s="2" t="str">
        <f t="shared" si="21"/>
        <v/>
      </c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12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2" t="str">
        <f t="shared" si="20"/>
        <v/>
      </c>
      <c r="Q366" s="2" t="str">
        <f t="shared" si="21"/>
        <v/>
      </c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12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2" t="str">
        <f t="shared" si="20"/>
        <v/>
      </c>
      <c r="Q367" s="2" t="str">
        <f t="shared" si="21"/>
        <v/>
      </c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12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2" t="str">
        <f t="shared" si="20"/>
        <v/>
      </c>
      <c r="Q368" s="2" t="str">
        <f t="shared" si="21"/>
        <v/>
      </c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12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2" t="str">
        <f t="shared" si="20"/>
        <v/>
      </c>
      <c r="Q369" s="2" t="str">
        <f t="shared" si="21"/>
        <v/>
      </c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12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2" t="str">
        <f t="shared" si="20"/>
        <v/>
      </c>
      <c r="Q370" s="2" t="str">
        <f t="shared" si="21"/>
        <v/>
      </c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12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2" t="str">
        <f t="shared" si="20"/>
        <v/>
      </c>
      <c r="Q371" s="2" t="str">
        <f t="shared" si="21"/>
        <v/>
      </c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12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2" t="str">
        <f t="shared" si="20"/>
        <v/>
      </c>
      <c r="Q372" s="2" t="str">
        <f t="shared" si="21"/>
        <v/>
      </c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12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2" t="str">
        <f t="shared" si="20"/>
        <v/>
      </c>
      <c r="Q373" s="2" t="str">
        <f t="shared" si="21"/>
        <v/>
      </c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12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2" t="str">
        <f t="shared" si="20"/>
        <v/>
      </c>
      <c r="Q374" s="2" t="str">
        <f t="shared" si="21"/>
        <v/>
      </c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12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2" t="str">
        <f t="shared" si="20"/>
        <v/>
      </c>
      <c r="Q375" s="2" t="str">
        <f t="shared" si="21"/>
        <v/>
      </c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12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2" t="str">
        <f t="shared" si="20"/>
        <v/>
      </c>
      <c r="Q376" s="2" t="str">
        <f t="shared" si="21"/>
        <v/>
      </c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12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2" t="str">
        <f t="shared" si="20"/>
        <v/>
      </c>
      <c r="Q377" s="2" t="str">
        <f t="shared" si="21"/>
        <v/>
      </c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12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2" t="str">
        <f t="shared" si="20"/>
        <v/>
      </c>
      <c r="Q378" s="2" t="str">
        <f t="shared" si="21"/>
        <v/>
      </c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12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2" t="str">
        <f t="shared" si="20"/>
        <v/>
      </c>
      <c r="Q379" s="2" t="str">
        <f t="shared" si="21"/>
        <v/>
      </c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12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2" t="str">
        <f t="shared" si="20"/>
        <v/>
      </c>
      <c r="Q380" s="2" t="str">
        <f t="shared" si="21"/>
        <v/>
      </c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12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2" t="str">
        <f t="shared" si="20"/>
        <v/>
      </c>
      <c r="Q381" s="2" t="str">
        <f t="shared" si="21"/>
        <v/>
      </c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12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2" t="str">
        <f t="shared" si="20"/>
        <v/>
      </c>
      <c r="Q382" s="2" t="str">
        <f t="shared" si="21"/>
        <v/>
      </c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12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2" t="str">
        <f t="shared" si="20"/>
        <v/>
      </c>
      <c r="Q383" s="2" t="str">
        <f t="shared" si="21"/>
        <v/>
      </c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12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2" t="str">
        <f t="shared" si="20"/>
        <v/>
      </c>
      <c r="Q384" s="2" t="str">
        <f t="shared" si="21"/>
        <v/>
      </c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12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2" t="str">
        <f t="shared" si="20"/>
        <v/>
      </c>
      <c r="Q385" s="2" t="str">
        <f t="shared" si="21"/>
        <v/>
      </c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12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2" t="str">
        <f t="shared" si="20"/>
        <v/>
      </c>
      <c r="Q386" s="2" t="str">
        <f t="shared" si="21"/>
        <v/>
      </c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12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2" t="str">
        <f t="shared" si="20"/>
        <v/>
      </c>
      <c r="Q387" s="2" t="str">
        <f t="shared" si="21"/>
        <v/>
      </c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12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2" t="str">
        <f t="shared" si="20"/>
        <v/>
      </c>
      <c r="Q388" s="2" t="str">
        <f t="shared" si="21"/>
        <v/>
      </c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12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2" t="str">
        <f t="shared" si="20"/>
        <v/>
      </c>
      <c r="Q389" s="2" t="str">
        <f t="shared" si="21"/>
        <v/>
      </c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12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2" t="str">
        <f t="shared" si="20"/>
        <v/>
      </c>
      <c r="Q390" s="2" t="str">
        <f t="shared" si="21"/>
        <v/>
      </c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12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2" t="str">
        <f t="shared" si="20"/>
        <v/>
      </c>
      <c r="Q391" s="2" t="str">
        <f t="shared" si="21"/>
        <v/>
      </c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12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2" t="str">
        <f t="shared" si="20"/>
        <v/>
      </c>
      <c r="Q392" s="2" t="str">
        <f t="shared" si="21"/>
        <v/>
      </c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12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2" t="str">
        <f t="shared" si="20"/>
        <v/>
      </c>
      <c r="Q393" s="2" t="str">
        <f t="shared" si="21"/>
        <v/>
      </c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12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2" t="str">
        <f t="shared" si="20"/>
        <v/>
      </c>
      <c r="Q394" s="2" t="str">
        <f t="shared" si="21"/>
        <v/>
      </c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12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2" t="str">
        <f t="shared" si="20"/>
        <v/>
      </c>
      <c r="Q395" s="2" t="str">
        <f t="shared" si="21"/>
        <v/>
      </c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12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2" t="str">
        <f t="shared" si="20"/>
        <v/>
      </c>
      <c r="Q396" s="2" t="str">
        <f t="shared" si="21"/>
        <v/>
      </c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12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2" t="str">
        <f t="shared" si="20"/>
        <v/>
      </c>
      <c r="Q397" s="2" t="str">
        <f t="shared" si="21"/>
        <v/>
      </c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12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2" t="str">
        <f t="shared" si="20"/>
        <v/>
      </c>
      <c r="Q398" s="2" t="str">
        <f t="shared" si="21"/>
        <v/>
      </c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12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2" t="str">
        <f t="shared" si="20"/>
        <v/>
      </c>
      <c r="Q399" s="2" t="str">
        <f t="shared" si="21"/>
        <v/>
      </c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12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2" t="str">
        <f t="shared" si="20"/>
        <v/>
      </c>
      <c r="Q400" s="2" t="str">
        <f t="shared" si="21"/>
        <v/>
      </c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12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2" t="str">
        <f t="shared" si="20"/>
        <v/>
      </c>
      <c r="Q401" s="2" t="str">
        <f t="shared" si="21"/>
        <v/>
      </c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12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2" t="str">
        <f t="shared" si="20"/>
        <v/>
      </c>
      <c r="Q402" s="2" t="str">
        <f t="shared" si="21"/>
        <v/>
      </c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12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2" t="str">
        <f t="shared" si="20"/>
        <v/>
      </c>
      <c r="Q403" s="2" t="str">
        <f t="shared" si="21"/>
        <v/>
      </c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12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2" t="str">
        <f t="shared" si="20"/>
        <v/>
      </c>
      <c r="Q404" s="2" t="str">
        <f t="shared" si="21"/>
        <v/>
      </c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12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2" t="str">
        <f t="shared" si="20"/>
        <v/>
      </c>
      <c r="Q405" s="2" t="str">
        <f t="shared" si="21"/>
        <v/>
      </c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12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2" t="str">
        <f t="shared" si="20"/>
        <v/>
      </c>
      <c r="Q406" s="2" t="str">
        <f t="shared" si="21"/>
        <v/>
      </c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12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2" t="str">
        <f t="shared" si="20"/>
        <v/>
      </c>
      <c r="Q407" s="2" t="str">
        <f t="shared" si="21"/>
        <v/>
      </c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12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2" t="str">
        <f t="shared" si="20"/>
        <v/>
      </c>
      <c r="Q408" s="2" t="str">
        <f t="shared" si="21"/>
        <v/>
      </c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12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2" t="str">
        <f t="shared" si="20"/>
        <v/>
      </c>
      <c r="Q409" s="2" t="str">
        <f t="shared" si="21"/>
        <v/>
      </c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12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2" t="str">
        <f t="shared" si="20"/>
        <v/>
      </c>
      <c r="Q410" s="2" t="str">
        <f t="shared" si="21"/>
        <v/>
      </c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12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2" t="str">
        <f t="shared" si="20"/>
        <v/>
      </c>
      <c r="Q411" s="2" t="str">
        <f t="shared" si="21"/>
        <v/>
      </c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12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2" t="str">
        <f t="shared" si="20"/>
        <v/>
      </c>
      <c r="Q412" s="2" t="str">
        <f t="shared" si="21"/>
        <v/>
      </c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12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2" t="str">
        <f t="shared" si="20"/>
        <v/>
      </c>
      <c r="Q413" s="2" t="str">
        <f t="shared" si="21"/>
        <v/>
      </c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12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2" t="str">
        <f t="shared" si="20"/>
        <v/>
      </c>
      <c r="Q414" s="2" t="str">
        <f t="shared" si="21"/>
        <v/>
      </c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12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2" t="str">
        <f t="shared" si="20"/>
        <v/>
      </c>
      <c r="Q415" s="2" t="str">
        <f t="shared" si="21"/>
        <v/>
      </c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12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2" t="str">
        <f t="shared" si="20"/>
        <v/>
      </c>
      <c r="Q416" s="2" t="str">
        <f t="shared" si="21"/>
        <v/>
      </c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12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2" t="str">
        <f t="shared" si="20"/>
        <v/>
      </c>
      <c r="Q417" s="2" t="str">
        <f t="shared" si="21"/>
        <v/>
      </c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12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2" t="str">
        <f t="shared" si="20"/>
        <v/>
      </c>
      <c r="Q418" s="2" t="str">
        <f t="shared" si="21"/>
        <v/>
      </c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12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2" t="str">
        <f t="shared" si="20"/>
        <v/>
      </c>
      <c r="Q419" s="2" t="str">
        <f t="shared" si="21"/>
        <v/>
      </c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12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2" t="str">
        <f t="shared" ref="P420:P483" si="22">IF(OR(I420="",SUM(J420:O420)=0),"",I420*SUM(J420:O420))</f>
        <v/>
      </c>
      <c r="Q420" s="2" t="str">
        <f t="shared" si="21"/>
        <v/>
      </c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12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2" t="str">
        <f t="shared" si="22"/>
        <v/>
      </c>
      <c r="Q421" s="2" t="str">
        <f t="shared" ref="Q421:Q484" si="23">IF(P421="","",IFERROR(IF(P421&gt;LOOKUP(2,1/(($C$5:C420=C421)*($E$5:E420=E421)),$P$5:P420),"+",IF(P421&lt;LOOKUP(2,1/(($C$5:C420=C421)*($E$5:E420=E421)),$P$5:P420),"-","=")),""))</f>
        <v/>
      </c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12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2" t="str">
        <f t="shared" si="22"/>
        <v/>
      </c>
      <c r="Q422" s="2" t="str">
        <f t="shared" si="23"/>
        <v/>
      </c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12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2" t="str">
        <f t="shared" si="22"/>
        <v/>
      </c>
      <c r="Q423" s="2" t="str">
        <f t="shared" si="23"/>
        <v/>
      </c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12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2" t="str">
        <f t="shared" si="22"/>
        <v/>
      </c>
      <c r="Q424" s="2" t="str">
        <f t="shared" si="23"/>
        <v/>
      </c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12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2" t="str">
        <f t="shared" si="22"/>
        <v/>
      </c>
      <c r="Q425" s="2" t="str">
        <f t="shared" si="23"/>
        <v/>
      </c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12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2" t="str">
        <f t="shared" si="22"/>
        <v/>
      </c>
      <c r="Q426" s="2" t="str">
        <f t="shared" si="23"/>
        <v/>
      </c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12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2" t="str">
        <f t="shared" si="22"/>
        <v/>
      </c>
      <c r="Q427" s="2" t="str">
        <f t="shared" si="23"/>
        <v/>
      </c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12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2" t="str">
        <f t="shared" si="22"/>
        <v/>
      </c>
      <c r="Q428" s="2" t="str">
        <f t="shared" si="23"/>
        <v/>
      </c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12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2" t="str">
        <f t="shared" si="22"/>
        <v/>
      </c>
      <c r="Q429" s="2" t="str">
        <f t="shared" si="23"/>
        <v/>
      </c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12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2" t="str">
        <f t="shared" si="22"/>
        <v/>
      </c>
      <c r="Q430" s="2" t="str">
        <f t="shared" si="23"/>
        <v/>
      </c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12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2" t="str">
        <f t="shared" si="22"/>
        <v/>
      </c>
      <c r="Q431" s="2" t="str">
        <f t="shared" si="23"/>
        <v/>
      </c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12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2" t="str">
        <f t="shared" si="22"/>
        <v/>
      </c>
      <c r="Q432" s="2" t="str">
        <f t="shared" si="23"/>
        <v/>
      </c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12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2" t="str">
        <f t="shared" si="22"/>
        <v/>
      </c>
      <c r="Q433" s="2" t="str">
        <f t="shared" si="23"/>
        <v/>
      </c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12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2" t="str">
        <f t="shared" si="22"/>
        <v/>
      </c>
      <c r="Q434" s="2" t="str">
        <f t="shared" si="23"/>
        <v/>
      </c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12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2" t="str">
        <f t="shared" si="22"/>
        <v/>
      </c>
      <c r="Q435" s="2" t="str">
        <f t="shared" si="23"/>
        <v/>
      </c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12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2" t="str">
        <f t="shared" si="22"/>
        <v/>
      </c>
      <c r="Q436" s="2" t="str">
        <f t="shared" si="23"/>
        <v/>
      </c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12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2" t="str">
        <f t="shared" si="22"/>
        <v/>
      </c>
      <c r="Q437" s="2" t="str">
        <f t="shared" si="23"/>
        <v/>
      </c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12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2" t="str">
        <f t="shared" si="22"/>
        <v/>
      </c>
      <c r="Q438" s="2" t="str">
        <f t="shared" si="23"/>
        <v/>
      </c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12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2" t="str">
        <f t="shared" si="22"/>
        <v/>
      </c>
      <c r="Q439" s="2" t="str">
        <f t="shared" si="23"/>
        <v/>
      </c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12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2" t="str">
        <f t="shared" si="22"/>
        <v/>
      </c>
      <c r="Q440" s="2" t="str">
        <f t="shared" si="23"/>
        <v/>
      </c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12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2" t="str">
        <f t="shared" si="22"/>
        <v/>
      </c>
      <c r="Q441" s="2" t="str">
        <f t="shared" si="23"/>
        <v/>
      </c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12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2" t="str">
        <f t="shared" si="22"/>
        <v/>
      </c>
      <c r="Q442" s="2" t="str">
        <f t="shared" si="23"/>
        <v/>
      </c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12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2" t="str">
        <f t="shared" si="22"/>
        <v/>
      </c>
      <c r="Q443" s="2" t="str">
        <f t="shared" si="23"/>
        <v/>
      </c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12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2" t="str">
        <f t="shared" si="22"/>
        <v/>
      </c>
      <c r="Q444" s="2" t="str">
        <f t="shared" si="23"/>
        <v/>
      </c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12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2" t="str">
        <f t="shared" si="22"/>
        <v/>
      </c>
      <c r="Q445" s="2" t="str">
        <f t="shared" si="23"/>
        <v/>
      </c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12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2" t="str">
        <f t="shared" si="22"/>
        <v/>
      </c>
      <c r="Q446" s="2" t="str">
        <f t="shared" si="23"/>
        <v/>
      </c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12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2" t="str">
        <f t="shared" si="22"/>
        <v/>
      </c>
      <c r="Q447" s="2" t="str">
        <f t="shared" si="23"/>
        <v/>
      </c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12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2" t="str">
        <f t="shared" si="22"/>
        <v/>
      </c>
      <c r="Q448" s="2" t="str">
        <f t="shared" si="23"/>
        <v/>
      </c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12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2" t="str">
        <f t="shared" si="22"/>
        <v/>
      </c>
      <c r="Q449" s="2" t="str">
        <f t="shared" si="23"/>
        <v/>
      </c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12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2" t="str">
        <f t="shared" si="22"/>
        <v/>
      </c>
      <c r="Q450" s="2" t="str">
        <f t="shared" si="23"/>
        <v/>
      </c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12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2" t="str">
        <f t="shared" si="22"/>
        <v/>
      </c>
      <c r="Q451" s="2" t="str">
        <f t="shared" si="23"/>
        <v/>
      </c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12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2" t="str">
        <f t="shared" si="22"/>
        <v/>
      </c>
      <c r="Q452" s="2" t="str">
        <f t="shared" si="23"/>
        <v/>
      </c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12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2" t="str">
        <f t="shared" si="22"/>
        <v/>
      </c>
      <c r="Q453" s="2" t="str">
        <f t="shared" si="23"/>
        <v/>
      </c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12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2" t="str">
        <f t="shared" si="22"/>
        <v/>
      </c>
      <c r="Q454" s="2" t="str">
        <f t="shared" si="23"/>
        <v/>
      </c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12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2" t="str">
        <f t="shared" si="22"/>
        <v/>
      </c>
      <c r="Q455" s="2" t="str">
        <f t="shared" si="23"/>
        <v/>
      </c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12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2" t="str">
        <f t="shared" si="22"/>
        <v/>
      </c>
      <c r="Q456" s="2" t="str">
        <f t="shared" si="23"/>
        <v/>
      </c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12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2" t="str">
        <f t="shared" si="22"/>
        <v/>
      </c>
      <c r="Q457" s="2" t="str">
        <f t="shared" si="23"/>
        <v/>
      </c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12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2" t="str">
        <f t="shared" si="22"/>
        <v/>
      </c>
      <c r="Q458" s="2" t="str">
        <f t="shared" si="23"/>
        <v/>
      </c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12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2" t="str">
        <f t="shared" si="22"/>
        <v/>
      </c>
      <c r="Q459" s="2" t="str">
        <f t="shared" si="23"/>
        <v/>
      </c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12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2" t="str">
        <f t="shared" si="22"/>
        <v/>
      </c>
      <c r="Q460" s="2" t="str">
        <f t="shared" si="23"/>
        <v/>
      </c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12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2" t="str">
        <f t="shared" si="22"/>
        <v/>
      </c>
      <c r="Q461" s="2" t="str">
        <f t="shared" si="23"/>
        <v/>
      </c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12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2" t="str">
        <f t="shared" si="22"/>
        <v/>
      </c>
      <c r="Q462" s="2" t="str">
        <f t="shared" si="23"/>
        <v/>
      </c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12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2" t="str">
        <f t="shared" si="22"/>
        <v/>
      </c>
      <c r="Q463" s="2" t="str">
        <f t="shared" si="23"/>
        <v/>
      </c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12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2" t="str">
        <f t="shared" si="22"/>
        <v/>
      </c>
      <c r="Q464" s="2" t="str">
        <f t="shared" si="23"/>
        <v/>
      </c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12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2" t="str">
        <f t="shared" si="22"/>
        <v/>
      </c>
      <c r="Q465" s="2" t="str">
        <f t="shared" si="23"/>
        <v/>
      </c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12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2" t="str">
        <f t="shared" si="22"/>
        <v/>
      </c>
      <c r="Q466" s="2" t="str">
        <f t="shared" si="23"/>
        <v/>
      </c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12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2" t="str">
        <f t="shared" si="22"/>
        <v/>
      </c>
      <c r="Q467" s="2" t="str">
        <f t="shared" si="23"/>
        <v/>
      </c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12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2" t="str">
        <f t="shared" si="22"/>
        <v/>
      </c>
      <c r="Q468" s="2" t="str">
        <f t="shared" si="23"/>
        <v/>
      </c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12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2" t="str">
        <f t="shared" si="22"/>
        <v/>
      </c>
      <c r="Q469" s="2" t="str">
        <f t="shared" si="23"/>
        <v/>
      </c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12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2" t="str">
        <f t="shared" si="22"/>
        <v/>
      </c>
      <c r="Q470" s="2" t="str">
        <f t="shared" si="23"/>
        <v/>
      </c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12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2" t="str">
        <f t="shared" si="22"/>
        <v/>
      </c>
      <c r="Q471" s="2" t="str">
        <f t="shared" si="23"/>
        <v/>
      </c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12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2" t="str">
        <f t="shared" si="22"/>
        <v/>
      </c>
      <c r="Q472" s="2" t="str">
        <f t="shared" si="23"/>
        <v/>
      </c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12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2" t="str">
        <f t="shared" si="22"/>
        <v/>
      </c>
      <c r="Q473" s="2" t="str">
        <f t="shared" si="23"/>
        <v/>
      </c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12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2" t="str">
        <f t="shared" si="22"/>
        <v/>
      </c>
      <c r="Q474" s="2" t="str">
        <f t="shared" si="23"/>
        <v/>
      </c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12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2" t="str">
        <f t="shared" si="22"/>
        <v/>
      </c>
      <c r="Q475" s="2" t="str">
        <f t="shared" si="23"/>
        <v/>
      </c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12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2" t="str">
        <f t="shared" si="22"/>
        <v/>
      </c>
      <c r="Q476" s="2" t="str">
        <f t="shared" si="23"/>
        <v/>
      </c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12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2" t="str">
        <f t="shared" si="22"/>
        <v/>
      </c>
      <c r="Q477" s="2" t="str">
        <f t="shared" si="23"/>
        <v/>
      </c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12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2" t="str">
        <f t="shared" si="22"/>
        <v/>
      </c>
      <c r="Q478" s="2" t="str">
        <f t="shared" si="23"/>
        <v/>
      </c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12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2" t="str">
        <f t="shared" si="22"/>
        <v/>
      </c>
      <c r="Q479" s="2" t="str">
        <f t="shared" si="23"/>
        <v/>
      </c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12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2" t="str">
        <f t="shared" si="22"/>
        <v/>
      </c>
      <c r="Q480" s="2" t="str">
        <f t="shared" si="23"/>
        <v/>
      </c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12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2" t="str">
        <f t="shared" si="22"/>
        <v/>
      </c>
      <c r="Q481" s="2" t="str">
        <f t="shared" si="23"/>
        <v/>
      </c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12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2" t="str">
        <f t="shared" si="22"/>
        <v/>
      </c>
      <c r="Q482" s="2" t="str">
        <f t="shared" si="23"/>
        <v/>
      </c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12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2" t="str">
        <f t="shared" si="22"/>
        <v/>
      </c>
      <c r="Q483" s="2" t="str">
        <f t="shared" si="23"/>
        <v/>
      </c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12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2" t="str">
        <f t="shared" ref="P484:P504" si="24">IF(OR(I484="",SUM(J484:O484)=0),"",I484*SUM(J484:O484))</f>
        <v/>
      </c>
      <c r="Q484" s="2" t="str">
        <f t="shared" si="23"/>
        <v/>
      </c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12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2" t="str">
        <f t="shared" si="24"/>
        <v/>
      </c>
      <c r="Q485" s="2" t="str">
        <f t="shared" ref="Q485:Q504" si="25">IF(P485="","",IFERROR(IF(P485&gt;LOOKUP(2,1/(($C$5:C484=C485)*($E$5:E484=E485)),$P$5:P484),"+",IF(P485&lt;LOOKUP(2,1/(($C$5:C484=C485)*($E$5:E484=E485)),$P$5:P484),"-","=")),""))</f>
        <v/>
      </c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12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2" t="str">
        <f t="shared" si="24"/>
        <v/>
      </c>
      <c r="Q486" s="2" t="str">
        <f t="shared" si="25"/>
        <v/>
      </c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12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2" t="str">
        <f t="shared" si="24"/>
        <v/>
      </c>
      <c r="Q487" s="2" t="str">
        <f t="shared" si="25"/>
        <v/>
      </c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12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2" t="str">
        <f t="shared" si="24"/>
        <v/>
      </c>
      <c r="Q488" s="2" t="str">
        <f t="shared" si="25"/>
        <v/>
      </c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12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2" t="str">
        <f t="shared" si="24"/>
        <v/>
      </c>
      <c r="Q489" s="2" t="str">
        <f t="shared" si="25"/>
        <v/>
      </c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12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2" t="str">
        <f t="shared" si="24"/>
        <v/>
      </c>
      <c r="Q490" s="2" t="str">
        <f t="shared" si="25"/>
        <v/>
      </c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12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2" t="str">
        <f t="shared" si="24"/>
        <v/>
      </c>
      <c r="Q491" s="2" t="str">
        <f t="shared" si="25"/>
        <v/>
      </c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12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2" t="str">
        <f t="shared" si="24"/>
        <v/>
      </c>
      <c r="Q492" s="2" t="str">
        <f t="shared" si="25"/>
        <v/>
      </c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12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2" t="str">
        <f t="shared" si="24"/>
        <v/>
      </c>
      <c r="Q493" s="2" t="str">
        <f t="shared" si="25"/>
        <v/>
      </c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12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2" t="str">
        <f t="shared" si="24"/>
        <v/>
      </c>
      <c r="Q494" s="2" t="str">
        <f t="shared" si="25"/>
        <v/>
      </c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12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2" t="str">
        <f t="shared" si="24"/>
        <v/>
      </c>
      <c r="Q495" s="2" t="str">
        <f t="shared" si="25"/>
        <v/>
      </c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12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2" t="str">
        <f t="shared" si="24"/>
        <v/>
      </c>
      <c r="Q496" s="2" t="str">
        <f t="shared" si="25"/>
        <v/>
      </c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12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2" t="str">
        <f t="shared" si="24"/>
        <v/>
      </c>
      <c r="Q497" s="2" t="str">
        <f t="shared" si="25"/>
        <v/>
      </c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12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2" t="str">
        <f t="shared" si="24"/>
        <v/>
      </c>
      <c r="Q498" s="2" t="str">
        <f t="shared" si="25"/>
        <v/>
      </c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12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2" t="str">
        <f t="shared" si="24"/>
        <v/>
      </c>
      <c r="Q499" s="2" t="str">
        <f t="shared" si="25"/>
        <v/>
      </c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12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2" t="str">
        <f t="shared" si="24"/>
        <v/>
      </c>
      <c r="Q500" s="2" t="str">
        <f t="shared" si="25"/>
        <v/>
      </c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12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2" t="str">
        <f t="shared" si="24"/>
        <v/>
      </c>
      <c r="Q501" s="2" t="str">
        <f t="shared" si="25"/>
        <v/>
      </c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12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2" t="str">
        <f t="shared" si="24"/>
        <v/>
      </c>
      <c r="Q502" s="2" t="str">
        <f t="shared" si="25"/>
        <v/>
      </c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12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2" t="str">
        <f t="shared" si="24"/>
        <v/>
      </c>
      <c r="Q503" s="2" t="str">
        <f t="shared" si="25"/>
        <v/>
      </c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12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2" t="str">
        <f t="shared" si="24"/>
        <v/>
      </c>
      <c r="Q504" s="2" t="str">
        <f t="shared" si="25"/>
        <v/>
      </c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</sheetData>
  <mergeCells count="2">
    <mergeCell ref="A1:Q1"/>
    <mergeCell ref="A2:Q2"/>
  </mergeCells>
  <dataValidations count="2" disablePrompts="0">
    <dataValidation sqref="C5:C504" type="list" allowBlank="0" errorStyle="stop" imeMode="noControl" operator="between" showDropDown="0" showErrorMessage="0" showInputMessage="0">
      <formula1>Paramètres!$G$5:$G$104</formula1>
    </dataValidation>
    <dataValidation sqref="D5:D504" type="list" allowBlank="0" errorStyle="stop" imeMode="noControl" operator="between" showDropDown="0" showErrorMessage="0" showInputMessage="0">
      <formula1>Paramètres!$D$5:$D$13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3087392-849C-44E8-9E81-0EA616D3CD00}">
            <xm:f>Q5="+"</xm:f>
            <x14:dxf>
              <font>
                <b/>
                <color rgb="FF1B5E20"/>
              </font>
              <fill>
                <patternFill patternType="solid">
                  <fgColor rgb="FFD9EAD3"/>
                  <bgColor rgb="FFD9EAD3"/>
                </patternFill>
              </fill>
            </x14:dxf>
          </x14:cfRule>
          <xm:sqref>Q5:Q504</xm:sqref>
        </x14:conditionalFormatting>
        <x14:conditionalFormatting xmlns:xm="http://schemas.microsoft.com/office/excel/2006/main">
          <x14:cfRule type="expression" priority="2" id="{FDFA4C05-367D-48F7-833C-1A96521ADFC4}">
            <xm:f>Q5="-"</xm:f>
            <x14:dxf>
              <font>
                <b/>
                <color rgb="FF8B1A1A"/>
              </font>
              <fill>
                <patternFill patternType="solid">
                  <fgColor rgb="FFF4CCCC"/>
                  <bgColor rgb="FFF4CCCC"/>
                </patternFill>
              </fill>
            </x14:dxf>
          </x14:cfRule>
          <xm:sqref>Q5:Q504</xm:sqref>
        </x14:conditionalFormatting>
        <x14:conditionalFormatting xmlns:xm="http://schemas.microsoft.com/office/excel/2006/main">
          <x14:cfRule type="expression" priority="3" id="{6BD56491-0ADB-4384-A9F3-BABB2910DF63}">
            <xm:f>Q5="="</xm:f>
            <x14:dxf>
              <font>
                <b/>
                <color rgb="FF23303A"/>
              </font>
              <fill>
                <patternFill patternType="solid">
                  <fgColor rgb="FFE7ECEF"/>
                  <bgColor rgb="FFE7ECEF"/>
                </patternFill>
              </fill>
            </x14:dxf>
          </x14:cfRule>
          <xm:sqref>Q5:Q504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BF701602-57B9-4E80-9481-CCFD8ACD6C99}" type="list" allowBlank="0" errorStyle="stop" imeMode="noControl" operator="between" showDropDown="0" showErrorMessage="0" showInputMessage="0">
          <x14:formula1>
            <xm:f>"Séance 1,Séance 2,Séance 3,Séance 4,Séance 5,Séance 6,Séance 7"</xm:f>
          </x14:formula1>
          <xm:sqref>B5:B504</xm:sqref>
        </x14:dataValidation>
        <x14:dataValidation xr:uid="{13CDC5B8-8C55-41B4-A7B7-D18A29E67B70}" type="none" allowBlank="0" errorStyle="stop" imeMode="noControl" operator="between" showDropDown="0" showErrorMessage="0" showInputMessage="0">
          <x14:formula1>
            <xm:f>1</xm:f>
          </x14:formula1>
          <x14:formula2>
            <xm:f>10</xm:f>
          </x14:formula2>
          <xm:sqref>F5:F504</xm:sqref>
        </x14:dataValidation>
        <x14:dataValidation xr:uid="{53E45D68-8B0B-400E-95AF-C23E60B444FA}" type="none" allowBlank="0" errorStyle="stop" imeMode="noControl" operator="between" showDropDown="0" showErrorMessage="0" showInputMessage="0">
          <x14:formula1>
            <xm:f>1</xm:f>
          </x14:formula1>
          <x14:formula2>
            <xm:f>50</xm:f>
          </x14:formula2>
          <xm:sqref>G5:H504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2026-10-18T16:06:30Z</dcterms:modified>
</cp:coreProperties>
</file>